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5"/>
  <workbookPr/>
  <bookViews>
    <workbookView xWindow="-105" yWindow="-105" windowWidth="23250" windowHeight="12450" firstSheet="2" activeTab="4"/>
  </bookViews>
  <sheets>
    <sheet name="SAŽETAK (2)" sheetId="12" r:id="rId1"/>
    <sheet name=" Račun prihoda i rashoda" sheetId="13" r:id="rId2"/>
    <sheet name="Prihodi i rashodi po izvorima" sheetId="14" r:id="rId3"/>
    <sheet name="Rashodi prema funkcijskoj kl" sheetId="15" r:id="rId4"/>
    <sheet name="POSEBNI DIO" sheetId="6" r:id="rId5"/>
    <sheet name="Račun financiranja" sheetId="16" r:id="rId6"/>
    <sheet name="Račun financiranja po izvorima" sheetId="17" r:id="rId7"/>
  </sheets>
  <definedNames>
    <definedName name="_xlnm._FilterDatabase" localSheetId="4" hidden="1">'POSEBNI DIO'!$A$3:$H$421</definedName>
  </definedName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99" i="6"/>
  <c r="E37" i="13"/>
  <c r="I207" i="6"/>
  <c r="I206" s="1"/>
  <c r="I205" s="1"/>
  <c r="I204" s="1"/>
  <c r="H206"/>
  <c r="G206"/>
  <c r="H205"/>
  <c r="H204" s="1"/>
  <c r="G205"/>
  <c r="G204" s="1"/>
  <c r="E29" i="13"/>
  <c r="D29"/>
  <c r="I238" i="6"/>
  <c r="I237" s="1"/>
  <c r="I236" s="1"/>
  <c r="I235" s="1"/>
  <c r="H237"/>
  <c r="G237"/>
  <c r="G236" s="1"/>
  <c r="G235" s="1"/>
  <c r="H236"/>
  <c r="H235" s="1"/>
  <c r="I216"/>
  <c r="I215" s="1"/>
  <c r="I214" s="1"/>
  <c r="I213" s="1"/>
  <c r="H215"/>
  <c r="H214" s="1"/>
  <c r="H213" s="1"/>
  <c r="G215"/>
  <c r="G214"/>
  <c r="G213" s="1"/>
  <c r="E30" i="13"/>
  <c r="I65" i="6"/>
  <c r="I64" s="1"/>
  <c r="I63" s="1"/>
  <c r="H64"/>
  <c r="H63" s="1"/>
  <c r="G64"/>
  <c r="G63" s="1"/>
  <c r="I62"/>
  <c r="I61" s="1"/>
  <c r="I60" s="1"/>
  <c r="H61"/>
  <c r="H60" s="1"/>
  <c r="G61"/>
  <c r="G60" s="1"/>
  <c r="I17"/>
  <c r="I16"/>
  <c r="H15"/>
  <c r="H14" s="1"/>
  <c r="H13" s="1"/>
  <c r="G15"/>
  <c r="G14" s="1"/>
  <c r="G13" s="1"/>
  <c r="I100"/>
  <c r="I99" s="1"/>
  <c r="I98" s="1"/>
  <c r="I203"/>
  <c r="I178"/>
  <c r="I280"/>
  <c r="I329"/>
  <c r="I328" s="1"/>
  <c r="I327" s="1"/>
  <c r="I326" s="1"/>
  <c r="I363"/>
  <c r="I362"/>
  <c r="I357"/>
  <c r="I352"/>
  <c r="I348"/>
  <c r="I343"/>
  <c r="I338"/>
  <c r="I334"/>
  <c r="I325"/>
  <c r="I321"/>
  <c r="I310"/>
  <c r="I316"/>
  <c r="I307"/>
  <c r="I303"/>
  <c r="I300"/>
  <c r="I294"/>
  <c r="I291"/>
  <c r="I287"/>
  <c r="I284"/>
  <c r="I277"/>
  <c r="I273"/>
  <c r="I270"/>
  <c r="I267"/>
  <c r="I263"/>
  <c r="I259"/>
  <c r="I255"/>
  <c r="I253"/>
  <c r="I250"/>
  <c r="I247"/>
  <c r="I244"/>
  <c r="I242"/>
  <c r="I232"/>
  <c r="I224"/>
  <c r="I220"/>
  <c r="I199"/>
  <c r="I195"/>
  <c r="I191"/>
  <c r="I187"/>
  <c r="I184"/>
  <c r="I174"/>
  <c r="I170"/>
  <c r="I166"/>
  <c r="I162"/>
  <c r="I158"/>
  <c r="I157"/>
  <c r="I151"/>
  <c r="I150" s="1"/>
  <c r="I149" s="1"/>
  <c r="I148" s="1"/>
  <c r="I147"/>
  <c r="I146" s="1"/>
  <c r="I145" s="1"/>
  <c r="I144" s="1"/>
  <c r="I143"/>
  <c r="I139"/>
  <c r="I135"/>
  <c r="I131"/>
  <c r="I127"/>
  <c r="I117"/>
  <c r="I121"/>
  <c r="I113"/>
  <c r="I107"/>
  <c r="I104"/>
  <c r="I97"/>
  <c r="I96" s="1"/>
  <c r="I95" s="1"/>
  <c r="I93"/>
  <c r="I92" s="1"/>
  <c r="I91" s="1"/>
  <c r="I90"/>
  <c r="I89" s="1"/>
  <c r="I88" s="1"/>
  <c r="I86"/>
  <c r="I83"/>
  <c r="I79"/>
  <c r="I76"/>
  <c r="I72"/>
  <c r="I69"/>
  <c r="I57"/>
  <c r="I54"/>
  <c r="I53"/>
  <c r="I50"/>
  <c r="I47"/>
  <c r="I46"/>
  <c r="F30" i="13" s="1"/>
  <c r="I45" i="6"/>
  <c r="I44"/>
  <c r="I40"/>
  <c r="I36"/>
  <c r="I33"/>
  <c r="I29"/>
  <c r="I26"/>
  <c r="I22"/>
  <c r="I21"/>
  <c r="E28" i="13"/>
  <c r="E34"/>
  <c r="D34"/>
  <c r="G43" i="6"/>
  <c r="E33" i="13"/>
  <c r="D33"/>
  <c r="H150" i="6"/>
  <c r="G150"/>
  <c r="G149" s="1"/>
  <c r="G148" s="1"/>
  <c r="H149"/>
  <c r="H148" s="1"/>
  <c r="H328"/>
  <c r="H327" s="1"/>
  <c r="H326" s="1"/>
  <c r="G328"/>
  <c r="G327" s="1"/>
  <c r="G326" s="1"/>
  <c r="H146"/>
  <c r="H145" s="1"/>
  <c r="H144" s="1"/>
  <c r="G146"/>
  <c r="G145" s="1"/>
  <c r="G144" s="1"/>
  <c r="H98"/>
  <c r="G99"/>
  <c r="G98" s="1"/>
  <c r="H96"/>
  <c r="H95" s="1"/>
  <c r="G96"/>
  <c r="G95" s="1"/>
  <c r="H92"/>
  <c r="H91" s="1"/>
  <c r="G92"/>
  <c r="G91" s="1"/>
  <c r="H89"/>
  <c r="H88" s="1"/>
  <c r="G89"/>
  <c r="G88" s="1"/>
  <c r="G20"/>
  <c r="H20"/>
  <c r="F29" i="13" l="1"/>
  <c r="I15" i="6"/>
  <c r="I14" s="1"/>
  <c r="I13" s="1"/>
  <c r="G59"/>
  <c r="H59"/>
  <c r="I59"/>
  <c r="F28" i="13"/>
  <c r="F33"/>
  <c r="I20" i="6"/>
  <c r="F34" i="13"/>
  <c r="G94" i="6"/>
  <c r="H94"/>
  <c r="I94"/>
  <c r="I87"/>
  <c r="H87"/>
  <c r="G87"/>
  <c r="G228" l="1"/>
  <c r="D37" i="13" s="1"/>
  <c r="F13" i="16"/>
  <c r="F12" s="1"/>
  <c r="E13"/>
  <c r="E12" s="1"/>
  <c r="D13"/>
  <c r="D12" s="1"/>
  <c r="F9"/>
  <c r="F8" s="1"/>
  <c r="E9"/>
  <c r="E8" s="1"/>
  <c r="D9"/>
  <c r="D8" s="1"/>
  <c r="I228" i="6" l="1"/>
  <c r="F37" i="13" s="1"/>
  <c r="C55" i="15"/>
  <c r="E38" i="13"/>
  <c r="F38"/>
  <c r="D38"/>
  <c r="D30"/>
  <c r="D28"/>
  <c r="I202" i="6"/>
  <c r="I201" s="1"/>
  <c r="I200" s="1"/>
  <c r="H202"/>
  <c r="H201" s="1"/>
  <c r="H200" s="1"/>
  <c r="G202"/>
  <c r="G201" s="1"/>
  <c r="G200" s="1"/>
  <c r="I177"/>
  <c r="I176" s="1"/>
  <c r="I175" s="1"/>
  <c r="H177"/>
  <c r="H176" s="1"/>
  <c r="H175" s="1"/>
  <c r="G177"/>
  <c r="G176" s="1"/>
  <c r="G175" s="1"/>
  <c r="I28"/>
  <c r="I27" s="1"/>
  <c r="H28"/>
  <c r="H27" s="1"/>
  <c r="G28"/>
  <c r="G27" s="1"/>
  <c r="I25"/>
  <c r="I24" s="1"/>
  <c r="H25"/>
  <c r="H24" s="1"/>
  <c r="G25"/>
  <c r="G24" s="1"/>
  <c r="I351"/>
  <c r="I350" s="1"/>
  <c r="I349" s="1"/>
  <c r="H351"/>
  <c r="H350" s="1"/>
  <c r="H349" s="1"/>
  <c r="G351"/>
  <c r="G350" s="1"/>
  <c r="G349" s="1"/>
  <c r="I293"/>
  <c r="I292" s="1"/>
  <c r="H293"/>
  <c r="H292" s="1"/>
  <c r="G293"/>
  <c r="G292" s="1"/>
  <c r="I290"/>
  <c r="I289" s="1"/>
  <c r="H290"/>
  <c r="H289" s="1"/>
  <c r="G290"/>
  <c r="G289" s="1"/>
  <c r="I198"/>
  <c r="I197" s="1"/>
  <c r="I196" s="1"/>
  <c r="H198"/>
  <c r="H197" s="1"/>
  <c r="H196" s="1"/>
  <c r="G198"/>
  <c r="G197" s="1"/>
  <c r="G196" s="1"/>
  <c r="E72" i="15"/>
  <c r="D72"/>
  <c r="C72"/>
  <c r="D74"/>
  <c r="C74"/>
  <c r="E74"/>
  <c r="E69"/>
  <c r="D69"/>
  <c r="C69"/>
  <c r="D67"/>
  <c r="E67"/>
  <c r="C67"/>
  <c r="E64"/>
  <c r="D64"/>
  <c r="C64"/>
  <c r="E55"/>
  <c r="D55"/>
  <c r="E43"/>
  <c r="D43"/>
  <c r="C43"/>
  <c r="E24"/>
  <c r="D24"/>
  <c r="C24"/>
  <c r="D38" i="14"/>
  <c r="C38"/>
  <c r="B38"/>
  <c r="D21"/>
  <c r="C21"/>
  <c r="B21"/>
  <c r="F18" i="13"/>
  <c r="H10" i="12" s="1"/>
  <c r="E18" i="13"/>
  <c r="G10" i="12" s="1"/>
  <c r="D18" i="13"/>
  <c r="F10" i="12" s="1"/>
  <c r="H21"/>
  <c r="G21"/>
  <c r="F21"/>
  <c r="D33" i="15" l="1"/>
  <c r="D34"/>
  <c r="C33"/>
  <c r="C34"/>
  <c r="E33"/>
  <c r="E34"/>
  <c r="F35" i="13"/>
  <c r="H13" i="12" s="1"/>
  <c r="C63" i="15"/>
  <c r="F27" i="13"/>
  <c r="E35"/>
  <c r="G13" i="12" s="1"/>
  <c r="D35" i="13"/>
  <c r="F13" i="12" s="1"/>
  <c r="G288" i="6"/>
  <c r="G23"/>
  <c r="E27" i="13"/>
  <c r="D27"/>
  <c r="F12" i="12" s="1"/>
  <c r="H23" i="6"/>
  <c r="I23"/>
  <c r="I288"/>
  <c r="H288"/>
  <c r="E63" i="15"/>
  <c r="D63"/>
  <c r="F26" i="13" l="1"/>
  <c r="H12" i="12"/>
  <c r="H11" s="1"/>
  <c r="F11"/>
  <c r="E26" i="13"/>
  <c r="G12" i="12"/>
  <c r="G11" s="1"/>
  <c r="D26" i="13"/>
  <c r="G42" i="6" l="1"/>
  <c r="H43"/>
  <c r="I43"/>
  <c r="I42" s="1"/>
  <c r="G361"/>
  <c r="G360" s="1"/>
  <c r="G359" s="1"/>
  <c r="G356"/>
  <c r="G355" s="1"/>
  <c r="G354" s="1"/>
  <c r="G347"/>
  <c r="G346" s="1"/>
  <c r="G345" s="1"/>
  <c r="G342"/>
  <c r="G341" s="1"/>
  <c r="G340" s="1"/>
  <c r="G339" s="1"/>
  <c r="G337"/>
  <c r="G336" s="1"/>
  <c r="G335" s="1"/>
  <c r="C60" i="15" s="1"/>
  <c r="C59" s="1"/>
  <c r="G333" i="6"/>
  <c r="G332" s="1"/>
  <c r="G331" s="1"/>
  <c r="C62" i="15" s="1"/>
  <c r="C61" s="1"/>
  <c r="G324" i="6"/>
  <c r="G323" s="1"/>
  <c r="G322" s="1"/>
  <c r="G320"/>
  <c r="G319" s="1"/>
  <c r="G318" s="1"/>
  <c r="C79" i="15" s="1"/>
  <c r="G315" i="6"/>
  <c r="G314" s="1"/>
  <c r="G313" s="1"/>
  <c r="G309"/>
  <c r="G308" s="1"/>
  <c r="G306"/>
  <c r="G305" s="1"/>
  <c r="G302"/>
  <c r="G301" s="1"/>
  <c r="G299"/>
  <c r="G298" s="1"/>
  <c r="G286"/>
  <c r="G285" s="1"/>
  <c r="G283"/>
  <c r="G282" s="1"/>
  <c r="G279"/>
  <c r="G278" s="1"/>
  <c r="G276"/>
  <c r="G275" s="1"/>
  <c r="G272"/>
  <c r="G271" s="1"/>
  <c r="G269"/>
  <c r="G268" s="1"/>
  <c r="G266"/>
  <c r="G265" s="1"/>
  <c r="G262"/>
  <c r="G261" s="1"/>
  <c r="G260" s="1"/>
  <c r="G258"/>
  <c r="G257" s="1"/>
  <c r="G256" s="1"/>
  <c r="G254"/>
  <c r="G252"/>
  <c r="G249"/>
  <c r="G248" s="1"/>
  <c r="G246"/>
  <c r="G245" s="1"/>
  <c r="G243"/>
  <c r="G241"/>
  <c r="G231"/>
  <c r="G230" s="1"/>
  <c r="G229" s="1"/>
  <c r="G227"/>
  <c r="G226" s="1"/>
  <c r="G225" s="1"/>
  <c r="G223"/>
  <c r="G222" s="1"/>
  <c r="G221" s="1"/>
  <c r="G219"/>
  <c r="G218" s="1"/>
  <c r="G217" s="1"/>
  <c r="G194"/>
  <c r="G193" s="1"/>
  <c r="G192" s="1"/>
  <c r="C32" i="15" s="1"/>
  <c r="G190" i="6"/>
  <c r="G189" s="1"/>
  <c r="G188" s="1"/>
  <c r="C42" i="15" s="1"/>
  <c r="C41" s="1"/>
  <c r="G186" i="6"/>
  <c r="G185" s="1"/>
  <c r="G183"/>
  <c r="G182" s="1"/>
  <c r="G173"/>
  <c r="G172" s="1"/>
  <c r="G171" s="1"/>
  <c r="G169"/>
  <c r="G168" s="1"/>
  <c r="G167" s="1"/>
  <c r="G165"/>
  <c r="G164" s="1"/>
  <c r="G163" s="1"/>
  <c r="G161"/>
  <c r="G160" s="1"/>
  <c r="G159" s="1"/>
  <c r="G156"/>
  <c r="G155" s="1"/>
  <c r="G142"/>
  <c r="G141" s="1"/>
  <c r="G140" s="1"/>
  <c r="G138"/>
  <c r="G137" s="1"/>
  <c r="G136" s="1"/>
  <c r="G134"/>
  <c r="G133" s="1"/>
  <c r="G132" s="1"/>
  <c r="G130"/>
  <c r="G129" s="1"/>
  <c r="G128" s="1"/>
  <c r="C39" i="15" s="1"/>
  <c r="G126" i="6"/>
  <c r="G125" s="1"/>
  <c r="G120"/>
  <c r="G119" s="1"/>
  <c r="G118" s="1"/>
  <c r="G116"/>
  <c r="G115" s="1"/>
  <c r="G114" s="1"/>
  <c r="G112"/>
  <c r="G111" s="1"/>
  <c r="G110" s="1"/>
  <c r="G106"/>
  <c r="G105" s="1"/>
  <c r="G103"/>
  <c r="G102" s="1"/>
  <c r="G85"/>
  <c r="G84" s="1"/>
  <c r="G82"/>
  <c r="G81" s="1"/>
  <c r="G78"/>
  <c r="G77" s="1"/>
  <c r="G75"/>
  <c r="G74" s="1"/>
  <c r="G71"/>
  <c r="G70" s="1"/>
  <c r="G68"/>
  <c r="G67" s="1"/>
  <c r="G56"/>
  <c r="G55" s="1"/>
  <c r="B37" i="14" s="1"/>
  <c r="G52" i="6"/>
  <c r="G51" s="1"/>
  <c r="G49"/>
  <c r="G48" s="1"/>
  <c r="G39"/>
  <c r="G38" s="1"/>
  <c r="G37" s="1"/>
  <c r="G35"/>
  <c r="G34" s="1"/>
  <c r="G32"/>
  <c r="G31" s="1"/>
  <c r="G19"/>
  <c r="B34" i="14" s="1"/>
  <c r="I361" i="6"/>
  <c r="I360" s="1"/>
  <c r="I359" s="1"/>
  <c r="I356"/>
  <c r="I355" s="1"/>
  <c r="I354" s="1"/>
  <c r="I347"/>
  <c r="I346" s="1"/>
  <c r="I345" s="1"/>
  <c r="I342"/>
  <c r="I341" s="1"/>
  <c r="I340" s="1"/>
  <c r="I339" s="1"/>
  <c r="I337"/>
  <c r="I336" s="1"/>
  <c r="I335" s="1"/>
  <c r="E60" i="15" s="1"/>
  <c r="E59" s="1"/>
  <c r="I333" i="6"/>
  <c r="I332" s="1"/>
  <c r="I331" s="1"/>
  <c r="E62" i="15" s="1"/>
  <c r="E61" s="1"/>
  <c r="I324" i="6"/>
  <c r="I323" s="1"/>
  <c r="I322" s="1"/>
  <c r="I320"/>
  <c r="I319" s="1"/>
  <c r="I318" s="1"/>
  <c r="E79" i="15" s="1"/>
  <c r="I315" i="6"/>
  <c r="I314" s="1"/>
  <c r="I313" s="1"/>
  <c r="I309"/>
  <c r="I308" s="1"/>
  <c r="I306"/>
  <c r="I305" s="1"/>
  <c r="I302"/>
  <c r="I301" s="1"/>
  <c r="I299"/>
  <c r="I298" s="1"/>
  <c r="I286"/>
  <c r="I285" s="1"/>
  <c r="I283"/>
  <c r="I282" s="1"/>
  <c r="I279"/>
  <c r="I278" s="1"/>
  <c r="I276"/>
  <c r="I275" s="1"/>
  <c r="I272"/>
  <c r="I271" s="1"/>
  <c r="I269"/>
  <c r="I268" s="1"/>
  <c r="I266"/>
  <c r="I265" s="1"/>
  <c r="I262"/>
  <c r="I261" s="1"/>
  <c r="I260" s="1"/>
  <c r="I258"/>
  <c r="I257" s="1"/>
  <c r="I256" s="1"/>
  <c r="I254"/>
  <c r="I252"/>
  <c r="I249"/>
  <c r="I248" s="1"/>
  <c r="I246"/>
  <c r="I245" s="1"/>
  <c r="I243"/>
  <c r="I241"/>
  <c r="I231"/>
  <c r="I230" s="1"/>
  <c r="I229" s="1"/>
  <c r="I227"/>
  <c r="I226" s="1"/>
  <c r="I225" s="1"/>
  <c r="I223"/>
  <c r="I222" s="1"/>
  <c r="I221" s="1"/>
  <c r="I219"/>
  <c r="I218" s="1"/>
  <c r="I217" s="1"/>
  <c r="I194"/>
  <c r="I193" s="1"/>
  <c r="I192" s="1"/>
  <c r="E32" i="15" s="1"/>
  <c r="I190" i="6"/>
  <c r="I189" s="1"/>
  <c r="I188" s="1"/>
  <c r="E42" i="15" s="1"/>
  <c r="E41" s="1"/>
  <c r="I186" i="6"/>
  <c r="I185" s="1"/>
  <c r="I183"/>
  <c r="I182" s="1"/>
  <c r="I173"/>
  <c r="I172" s="1"/>
  <c r="I171" s="1"/>
  <c r="I169"/>
  <c r="I168" s="1"/>
  <c r="I167" s="1"/>
  <c r="I165"/>
  <c r="I164" s="1"/>
  <c r="I163" s="1"/>
  <c r="I161"/>
  <c r="I160" s="1"/>
  <c r="I159" s="1"/>
  <c r="I156"/>
  <c r="I155" s="1"/>
  <c r="I142"/>
  <c r="I141" s="1"/>
  <c r="I140" s="1"/>
  <c r="I138"/>
  <c r="I137" s="1"/>
  <c r="I136" s="1"/>
  <c r="I134"/>
  <c r="I133" s="1"/>
  <c r="I132" s="1"/>
  <c r="I130"/>
  <c r="I129" s="1"/>
  <c r="I128" s="1"/>
  <c r="I126"/>
  <c r="I125" s="1"/>
  <c r="I120"/>
  <c r="I119" s="1"/>
  <c r="I118" s="1"/>
  <c r="I116"/>
  <c r="I115" s="1"/>
  <c r="I114" s="1"/>
  <c r="I112"/>
  <c r="I111" s="1"/>
  <c r="I110" s="1"/>
  <c r="I106"/>
  <c r="I105" s="1"/>
  <c r="I103"/>
  <c r="I102" s="1"/>
  <c r="I85"/>
  <c r="I84" s="1"/>
  <c r="I82"/>
  <c r="I81" s="1"/>
  <c r="I78"/>
  <c r="I77" s="1"/>
  <c r="I75"/>
  <c r="I74" s="1"/>
  <c r="I71"/>
  <c r="I70" s="1"/>
  <c r="I68"/>
  <c r="I67" s="1"/>
  <c r="I56"/>
  <c r="I55" s="1"/>
  <c r="D37" i="14" s="1"/>
  <c r="I52" i="6"/>
  <c r="I51" s="1"/>
  <c r="I49"/>
  <c r="I48" s="1"/>
  <c r="I39"/>
  <c r="I38" s="1"/>
  <c r="I37" s="1"/>
  <c r="I35"/>
  <c r="I34" s="1"/>
  <c r="I32"/>
  <c r="I31" s="1"/>
  <c r="I19"/>
  <c r="D34" i="14" s="1"/>
  <c r="H71" i="6"/>
  <c r="H70" s="1"/>
  <c r="H56"/>
  <c r="H55" s="1"/>
  <c r="C37" i="14" s="1"/>
  <c r="H49" i="6"/>
  <c r="H48" s="1"/>
  <c r="H103"/>
  <c r="G212" l="1"/>
  <c r="I212"/>
  <c r="B17" i="14"/>
  <c r="D17"/>
  <c r="E39" i="15"/>
  <c r="E38" s="1"/>
  <c r="E78"/>
  <c r="I317" i="6"/>
  <c r="C78" i="15"/>
  <c r="G317" i="6"/>
  <c r="E81" i="15"/>
  <c r="E80" s="1"/>
  <c r="C81"/>
  <c r="C80" s="1"/>
  <c r="I353" i="6"/>
  <c r="E22" i="15"/>
  <c r="E21" s="1"/>
  <c r="G353" i="6"/>
  <c r="C22" i="15"/>
  <c r="C21" s="1"/>
  <c r="G344" i="6"/>
  <c r="C53" i="15"/>
  <c r="C52" s="1"/>
  <c r="C51" s="1"/>
  <c r="G358" i="6"/>
  <c r="C77" i="15"/>
  <c r="C76" s="1"/>
  <c r="E17"/>
  <c r="E16" s="1"/>
  <c r="E46"/>
  <c r="E45" s="1"/>
  <c r="C17"/>
  <c r="C16" s="1"/>
  <c r="C46"/>
  <c r="C45" s="1"/>
  <c r="I344" i="6"/>
  <c r="E53" i="15"/>
  <c r="E52" s="1"/>
  <c r="E51" s="1"/>
  <c r="I312" i="6"/>
  <c r="E58" i="15"/>
  <c r="E57" s="1"/>
  <c r="E54" s="1"/>
  <c r="I358" i="6"/>
  <c r="E77" i="15"/>
  <c r="E76" s="1"/>
  <c r="G312" i="6"/>
  <c r="C58" i="15"/>
  <c r="C57" s="1"/>
  <c r="C54" s="1"/>
  <c r="C38"/>
  <c r="B36" i="14"/>
  <c r="B20"/>
  <c r="D32"/>
  <c r="D15" s="1"/>
  <c r="B32"/>
  <c r="B15" s="1"/>
  <c r="D20"/>
  <c r="D36"/>
  <c r="C36"/>
  <c r="C20"/>
  <c r="G18" i="6"/>
  <c r="I18"/>
  <c r="I124"/>
  <c r="D31" i="14"/>
  <c r="G124" i="6"/>
  <c r="B31" i="14"/>
  <c r="I240" i="6"/>
  <c r="D29" i="14" s="1"/>
  <c r="G304" i="6"/>
  <c r="G109"/>
  <c r="G153"/>
  <c r="I153"/>
  <c r="G240"/>
  <c r="B29" i="14" s="1"/>
  <c r="G251" i="6"/>
  <c r="B35" i="14" s="1"/>
  <c r="I80" i="6"/>
  <c r="I330"/>
  <c r="G330"/>
  <c r="G66"/>
  <c r="I41"/>
  <c r="G41"/>
  <c r="G80"/>
  <c r="G181"/>
  <c r="G180" s="1"/>
  <c r="G101"/>
  <c r="G274"/>
  <c r="G281"/>
  <c r="G297"/>
  <c r="C31" i="15" s="1"/>
  <c r="C30" s="1"/>
  <c r="I66" i="6"/>
  <c r="G30"/>
  <c r="G264"/>
  <c r="G73"/>
  <c r="G154"/>
  <c r="C19" i="15" s="1"/>
  <c r="C18" s="1"/>
  <c r="I251" i="6"/>
  <c r="D35" i="14" s="1"/>
  <c r="I304" i="6"/>
  <c r="I281"/>
  <c r="I297"/>
  <c r="E31" i="15" s="1"/>
  <c r="E30" s="1"/>
  <c r="I101" i="6"/>
  <c r="I30"/>
  <c r="I181"/>
  <c r="I180" s="1"/>
  <c r="I274"/>
  <c r="I73"/>
  <c r="I109"/>
  <c r="I154"/>
  <c r="E19" i="15" s="1"/>
  <c r="E18" s="1"/>
  <c r="I264" i="6"/>
  <c r="H302"/>
  <c r="H301" s="1"/>
  <c r="H190"/>
  <c r="H189" s="1"/>
  <c r="H188" s="1"/>
  <c r="D42" i="15" s="1"/>
  <c r="D41" s="1"/>
  <c r="H361" i="6"/>
  <c r="H360" s="1"/>
  <c r="H359" s="1"/>
  <c r="H356"/>
  <c r="H355" s="1"/>
  <c r="H354" s="1"/>
  <c r="H347"/>
  <c r="H346" s="1"/>
  <c r="H345" s="1"/>
  <c r="H342"/>
  <c r="H341" s="1"/>
  <c r="H340" s="1"/>
  <c r="H339" s="1"/>
  <c r="H337"/>
  <c r="H336" s="1"/>
  <c r="H335" s="1"/>
  <c r="D60" i="15" s="1"/>
  <c r="D59" s="1"/>
  <c r="H333" i="6"/>
  <c r="H332" s="1"/>
  <c r="H331" s="1"/>
  <c r="D62" i="15" s="1"/>
  <c r="D61" s="1"/>
  <c r="H324" i="6"/>
  <c r="H323" s="1"/>
  <c r="H322" s="1"/>
  <c r="H320"/>
  <c r="H319" s="1"/>
  <c r="H318" s="1"/>
  <c r="D79" i="15" s="1"/>
  <c r="H315" i="6"/>
  <c r="H314" s="1"/>
  <c r="H313" s="1"/>
  <c r="H309"/>
  <c r="H308" s="1"/>
  <c r="H306"/>
  <c r="H305" s="1"/>
  <c r="H299"/>
  <c r="H298" s="1"/>
  <c r="H286"/>
  <c r="H285" s="1"/>
  <c r="H283"/>
  <c r="H282" s="1"/>
  <c r="H279"/>
  <c r="H278" s="1"/>
  <c r="H276"/>
  <c r="H275" s="1"/>
  <c r="H272"/>
  <c r="H271" s="1"/>
  <c r="H269"/>
  <c r="H268" s="1"/>
  <c r="H266"/>
  <c r="H265" s="1"/>
  <c r="H262"/>
  <c r="H261" s="1"/>
  <c r="H260" s="1"/>
  <c r="H258"/>
  <c r="H257" s="1"/>
  <c r="H256" s="1"/>
  <c r="H254"/>
  <c r="H252"/>
  <c r="H249"/>
  <c r="H248" s="1"/>
  <c r="H246"/>
  <c r="H245" s="1"/>
  <c r="H243"/>
  <c r="H241"/>
  <c r="H231"/>
  <c r="H230" s="1"/>
  <c r="H229" s="1"/>
  <c r="H227"/>
  <c r="H226" s="1"/>
  <c r="H225" s="1"/>
  <c r="H223"/>
  <c r="H222" s="1"/>
  <c r="H221" s="1"/>
  <c r="H219"/>
  <c r="H218" s="1"/>
  <c r="H217" s="1"/>
  <c r="H212" s="1"/>
  <c r="H194"/>
  <c r="H193" s="1"/>
  <c r="H192" s="1"/>
  <c r="D32" i="15" s="1"/>
  <c r="H186" i="6"/>
  <c r="H185" s="1"/>
  <c r="H183"/>
  <c r="H182" s="1"/>
  <c r="H173"/>
  <c r="H172" s="1"/>
  <c r="H171" s="1"/>
  <c r="H169"/>
  <c r="H168" s="1"/>
  <c r="H167" s="1"/>
  <c r="H165"/>
  <c r="H164" s="1"/>
  <c r="H163" s="1"/>
  <c r="H161"/>
  <c r="H160" s="1"/>
  <c r="H159" s="1"/>
  <c r="H142"/>
  <c r="H141" s="1"/>
  <c r="H140" s="1"/>
  <c r="H138"/>
  <c r="H137" s="1"/>
  <c r="H136" s="1"/>
  <c r="H134"/>
  <c r="H133" s="1"/>
  <c r="H132" s="1"/>
  <c r="H130"/>
  <c r="H129" s="1"/>
  <c r="H128" s="1"/>
  <c r="H126"/>
  <c r="H125" s="1"/>
  <c r="H120"/>
  <c r="H119" s="1"/>
  <c r="H118" s="1"/>
  <c r="H116"/>
  <c r="H115" s="1"/>
  <c r="H114" s="1"/>
  <c r="H112"/>
  <c r="H111" s="1"/>
  <c r="H110" s="1"/>
  <c r="H106"/>
  <c r="H105" s="1"/>
  <c r="H85"/>
  <c r="H84" s="1"/>
  <c r="H82"/>
  <c r="H81" s="1"/>
  <c r="H78"/>
  <c r="H77" s="1"/>
  <c r="H75"/>
  <c r="H74" s="1"/>
  <c r="H68"/>
  <c r="H67" s="1"/>
  <c r="H39"/>
  <c r="H38" s="1"/>
  <c r="H37" s="1"/>
  <c r="H35"/>
  <c r="H34" s="1"/>
  <c r="H32"/>
  <c r="H31" s="1"/>
  <c r="H19"/>
  <c r="D39" i="15" l="1"/>
  <c r="B18" i="14"/>
  <c r="G58" i="6"/>
  <c r="C28" i="15"/>
  <c r="C27" s="1"/>
  <c r="C20" s="1"/>
  <c r="E28"/>
  <c r="E27" s="1"/>
  <c r="E20" s="1"/>
  <c r="I58" i="6"/>
  <c r="E13" i="15"/>
  <c r="E12" s="1"/>
  <c r="C13"/>
  <c r="C12" s="1"/>
  <c r="C11" s="1"/>
  <c r="G12" i="6"/>
  <c r="I12"/>
  <c r="E37" i="15"/>
  <c r="E36" s="1"/>
  <c r="E35" s="1"/>
  <c r="I123" i="6"/>
  <c r="G123"/>
  <c r="C37" i="15"/>
  <c r="C36" s="1"/>
  <c r="C35" s="1"/>
  <c r="D78"/>
  <c r="H317" i="6"/>
  <c r="E71" i="15"/>
  <c r="C71"/>
  <c r="D38"/>
  <c r="D81"/>
  <c r="D80" s="1"/>
  <c r="H358" i="6"/>
  <c r="D77" i="15"/>
  <c r="D76" s="1"/>
  <c r="E15"/>
  <c r="H353" i="6"/>
  <c r="D22" i="15"/>
  <c r="D21" s="1"/>
  <c r="E48"/>
  <c r="E47" s="1"/>
  <c r="D17"/>
  <c r="D16" s="1"/>
  <c r="H312" i="6"/>
  <c r="D58" i="15"/>
  <c r="D57" s="1"/>
  <c r="D54" s="1"/>
  <c r="H344" i="6"/>
  <c r="D53" i="15"/>
  <c r="D52" s="1"/>
  <c r="D51" s="1"/>
  <c r="D46"/>
  <c r="D45" s="1"/>
  <c r="C48"/>
  <c r="C47" s="1"/>
  <c r="C15"/>
  <c r="B16" i="14"/>
  <c r="D13" i="13" s="1"/>
  <c r="D28" i="14"/>
  <c r="D12"/>
  <c r="F12" i="13" s="1"/>
  <c r="D19" i="14"/>
  <c r="F16" i="13"/>
  <c r="D30" i="14"/>
  <c r="D14"/>
  <c r="D13" s="1"/>
  <c r="B19"/>
  <c r="D16" i="13"/>
  <c r="B28" i="14"/>
  <c r="B12"/>
  <c r="D12" i="13" s="1"/>
  <c r="B30" i="14"/>
  <c r="B14"/>
  <c r="B13" s="1"/>
  <c r="E16" i="13"/>
  <c r="C19" i="14"/>
  <c r="B33"/>
  <c r="H18" i="6"/>
  <c r="H124"/>
  <c r="C31" i="14"/>
  <c r="C32"/>
  <c r="C15" s="1"/>
  <c r="G239" i="6"/>
  <c r="I296"/>
  <c r="G296"/>
  <c r="I239"/>
  <c r="H330"/>
  <c r="H251"/>
  <c r="C35" i="14" s="1"/>
  <c r="H80" i="6"/>
  <c r="H66"/>
  <c r="H274"/>
  <c r="H52"/>
  <c r="H51" s="1"/>
  <c r="C34" i="14" s="1"/>
  <c r="H73" i="6"/>
  <c r="H156"/>
  <c r="H155" s="1"/>
  <c r="H153" s="1"/>
  <c r="H264"/>
  <c r="H297"/>
  <c r="D31" i="15" s="1"/>
  <c r="D30" s="1"/>
  <c r="H281" i="6"/>
  <c r="H42"/>
  <c r="H109"/>
  <c r="H240"/>
  <c r="H30"/>
  <c r="H181"/>
  <c r="H180" s="1"/>
  <c r="H102"/>
  <c r="H101" s="1"/>
  <c r="H304"/>
  <c r="G234" l="1"/>
  <c r="G11" s="1"/>
  <c r="G10" s="1"/>
  <c r="C50" i="15"/>
  <c r="C49" s="1"/>
  <c r="C10" s="1"/>
  <c r="I234" i="6"/>
  <c r="I11" s="1"/>
  <c r="E50" i="15"/>
  <c r="E49" s="1"/>
  <c r="E40" s="1"/>
  <c r="D28"/>
  <c r="D27" s="1"/>
  <c r="D20" s="1"/>
  <c r="H58" i="6"/>
  <c r="C17" i="14"/>
  <c r="D37" i="15"/>
  <c r="D36" s="1"/>
  <c r="D35" s="1"/>
  <c r="H123" i="6"/>
  <c r="D15" i="13"/>
  <c r="F15"/>
  <c r="D71" i="15"/>
  <c r="E11"/>
  <c r="D48"/>
  <c r="D47" s="1"/>
  <c r="B27" i="14"/>
  <c r="D33"/>
  <c r="D27" s="1"/>
  <c r="D18"/>
  <c r="D16" s="1"/>
  <c r="F13" i="13" s="1"/>
  <c r="B11" i="14"/>
  <c r="B10" s="1"/>
  <c r="D11"/>
  <c r="C30"/>
  <c r="C14"/>
  <c r="C13" s="1"/>
  <c r="C29"/>
  <c r="C18"/>
  <c r="H296" i="6"/>
  <c r="H41"/>
  <c r="H239"/>
  <c r="H154"/>
  <c r="D19" i="15" s="1"/>
  <c r="D18" s="1"/>
  <c r="D15" s="1"/>
  <c r="H234" i="6" l="1"/>
  <c r="D50" i="15"/>
  <c r="D49" s="1"/>
  <c r="D40" s="1"/>
  <c r="D13"/>
  <c r="D12" s="1"/>
  <c r="H12" i="6"/>
  <c r="I10"/>
  <c r="E15" i="13"/>
  <c r="G5" i="6"/>
  <c r="E82" i="15"/>
  <c r="D10" i="14"/>
  <c r="C40" i="15"/>
  <c r="C82" s="1"/>
  <c r="E10"/>
  <c r="F11" i="13"/>
  <c r="H9" i="12" s="1"/>
  <c r="H8" s="1"/>
  <c r="H14" s="1"/>
  <c r="H22" s="1"/>
  <c r="C16" i="14"/>
  <c r="E13" i="13" s="1"/>
  <c r="D11"/>
  <c r="F9" i="12" s="1"/>
  <c r="F8" s="1"/>
  <c r="F14" s="1"/>
  <c r="C28" i="14"/>
  <c r="C12"/>
  <c r="E12" i="13" s="1"/>
  <c r="C33" i="14"/>
  <c r="H11" i="6" l="1"/>
  <c r="H10" s="1"/>
  <c r="I5"/>
  <c r="D11" i="15"/>
  <c r="D82" s="1"/>
  <c r="D10"/>
  <c r="F10" i="13"/>
  <c r="D10"/>
  <c r="C27" i="14"/>
  <c r="F22" i="12"/>
  <c r="C11" i="14"/>
  <c r="C10" s="1"/>
  <c r="E11" i="13"/>
  <c r="H5" i="6" l="1"/>
  <c r="F36" i="12"/>
  <c r="F37" s="1"/>
  <c r="F28"/>
  <c r="F29" s="1"/>
  <c r="G9"/>
  <c r="G8" s="1"/>
  <c r="G14" s="1"/>
  <c r="E10" i="13"/>
  <c r="G34" i="12" l="1"/>
  <c r="G37" s="1"/>
  <c r="G22"/>
  <c r="G28" l="1"/>
  <c r="G29" s="1"/>
  <c r="H28"/>
  <c r="H29" s="1"/>
  <c r="H34"/>
  <c r="H37" s="1"/>
</calcChain>
</file>

<file path=xl/sharedStrings.xml><?xml version="1.0" encoding="utf-8"?>
<sst xmlns="http://schemas.openxmlformats.org/spreadsheetml/2006/main" count="819" uniqueCount="320">
  <si>
    <t>Konto</t>
  </si>
  <si>
    <t>Prihodi poslovanja</t>
  </si>
  <si>
    <t>Prihodi od poreza</t>
  </si>
  <si>
    <t>Prihodi od imovine</t>
  </si>
  <si>
    <t>Vrsta rashoda i 
izdataka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</si>
  <si>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</si>
  <si>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</si>
  <si>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</si>
  <si>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</si>
  <si>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</si>
  <si>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</si>
  <si>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</si>
  <si>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</si>
  <si>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37</t>
  </si>
  <si>
    <t>38</t>
  </si>
  <si>
    <t>Ostali rashodi</t>
  </si>
  <si>
    <t>4</t>
  </si>
  <si>
    <t>42</t>
  </si>
  <si>
    <t>45</t>
  </si>
  <si>
    <t>Brojčana oznaka i naziv</t>
  </si>
  <si>
    <t>PRIHODI UKUPNO</t>
  </si>
  <si>
    <t>6 PRIHODI POSLOVANJA</t>
  </si>
  <si>
    <t>RASHODI UKUPNO</t>
  </si>
  <si>
    <t>4 RASHODI ZA NABAVU NEFINANCIJSKE IMOVINE</t>
  </si>
  <si>
    <t>8 PRIMICI OD FINANCIJSKE IMOVINE I ZADUŽIVANJA</t>
  </si>
  <si>
    <t>Sveukupno rashodi:</t>
  </si>
  <si>
    <t>Razdjel: 001, JEDINSTVENI UPRAVNI ODJEL</t>
  </si>
  <si>
    <t>Glava: 01, JEDINSTVENI UPRAVNI ODJEL</t>
  </si>
  <si>
    <t>Program: 1000, JAVNA UPRAVA I ADMINISTRACIJA</t>
  </si>
  <si>
    <t>Kapitalni projekt: K100004, ULAGANJA U RAČUNALNE PROGRAME</t>
  </si>
  <si>
    <t>Izvor financiranja: 5, Pomoći</t>
  </si>
  <si>
    <t>Rashodi za nabavu nefinancijske imovine</t>
  </si>
  <si>
    <t>Rashodi za nabavu proizvedene dugotrajne imovine</t>
  </si>
  <si>
    <t>Aktivnost: A100003, PREDSTAVNIČKA TIJELA</t>
  </si>
  <si>
    <t>Izvor financiranja: 1, Opći prihodi i primici</t>
  </si>
  <si>
    <t>Aktivnost: A100002, TROŠKOVI PROTOKOLA</t>
  </si>
  <si>
    <t>Aktivnost: A100001, ADMINISTRATIVNI I STRUČNI POSLOVI OPĆINE</t>
  </si>
  <si>
    <t>Izvor financiranja: 11, Opći prihodi i primici</t>
  </si>
  <si>
    <t>Izvor financiranja: 432, Komunalna djelatnost</t>
  </si>
  <si>
    <t>Izvor financiranja: 610, Namjenske donacije</t>
  </si>
  <si>
    <t xml:space="preserve">Program: 2001, PROMETNA INFRASTRUKTURA </t>
  </si>
  <si>
    <t>Izvor financiranja: 52, Ostale pomoći</t>
  </si>
  <si>
    <t>Aktivnost: A200102, ODRŽAVANJE I SANACIJA POLJSKIH PUTEVA</t>
  </si>
  <si>
    <t>Program: 2002, GROBLJA I MRTVAČNICE</t>
  </si>
  <si>
    <t xml:space="preserve">Aktivnost: A200202, ODRŽAVANJE GROBLJA </t>
  </si>
  <si>
    <t>Kapitalni projekt: K200201, PROIŠERENJA GROBLJA U OPĆINI</t>
  </si>
  <si>
    <t>Kapitalni projekt: K200202, DODATNA ULAGANJA U MRTVAČNICE</t>
  </si>
  <si>
    <t>Rashodi za dodatna ulaganja na nefinancijskoj imovini</t>
  </si>
  <si>
    <t>Program: 2003,ZAŠTITA OKOLIŠA I ŽIVOTNE SREDINE</t>
  </si>
  <si>
    <t>Aktivnost: A200301, IZNOŠENJE I ODVOZ SMEĆA</t>
  </si>
  <si>
    <t>Izvor financiranja: 431, Prihodi za posebne namjene</t>
  </si>
  <si>
    <t>Aktivnost: A200303, NABAVKA KANTI ZASMEĆE</t>
  </si>
  <si>
    <t>Program: 2004, ZAŠTITA I SPAŠAVANJE</t>
  </si>
  <si>
    <t>Aktivnost: A200401, TEKUĆE DONACIJE HGSS</t>
  </si>
  <si>
    <t>Aktivnost: A200402, USLUGE PROTUPOŽARNE ZAŠTITE</t>
  </si>
  <si>
    <t>Aktivnost: A200403, ELEMENTARNE KATASTROFE</t>
  </si>
  <si>
    <t>Aktivnost: A200405, ČIŠĆENJE I PRIPREMANJE TERENA ZA VATROGASNI DOM</t>
  </si>
  <si>
    <t>Program: 2005, PROSTORNO UREĐENJE I UNAPRJEĐENJE STANOVANJA</t>
  </si>
  <si>
    <t>Aktivnost: A200501, ODRŽAVANJE JAVNE RASVJETE</t>
  </si>
  <si>
    <t>Kapitalni projekt: K200502, IZRADA PROSTORNIH PLANOVA GOSPODARSKE ZONE</t>
  </si>
  <si>
    <t>Program: 2006, VODOPSKRBA I ODVODNJA</t>
  </si>
  <si>
    <t>Aktivnost: A200601, OPSKRBA VODOM</t>
  </si>
  <si>
    <t>Kapitalni projekt: K200602, VODOOPSKRBA</t>
  </si>
  <si>
    <t>Program: 1001, ODRŽAVANJE OBJEKTA I UREĐENJE KOMUNALNE INFRASTRUKTURE</t>
  </si>
  <si>
    <t>Program: 1002, IZGRADNJA KOMUNALNE INFRASTRUKTURE</t>
  </si>
  <si>
    <t>Program: 1003, JAVNE POTREBE U SPORTU</t>
  </si>
  <si>
    <t>Aktivnost: A100013, JAVNE POTREBE U SPORTU</t>
  </si>
  <si>
    <t>Program: 1004, JAVNE POTREBE U SOCIJALNOJ SKRBI</t>
  </si>
  <si>
    <t>Aktivnost: A100015, PRIJEVOZ PUTNIKA I ĐAKA</t>
  </si>
  <si>
    <t>Naknade građanima i kućanstvima na temelju osiguranja i d</t>
  </si>
  <si>
    <t>Aktivnost: A100014, NAKNADE GRAĐANIMA I KUĆANSTVIMA</t>
  </si>
  <si>
    <t>Program: 1005, JAVNE POTREBE U KULTURI</t>
  </si>
  <si>
    <t>Aktivnost: A100017, VJERSKE ZAJEDNICE</t>
  </si>
  <si>
    <t>Aktivnost: A100016, JAVNE POTREBE U KULTURI</t>
  </si>
  <si>
    <t>Program: 1009, ODRŽAVANJE KOMUNALNE INFRASTRUKTURE 2</t>
  </si>
  <si>
    <t>Aktivnost: A100021, STRUČNE AKTIVNOSTI</t>
  </si>
  <si>
    <t>Aktivnost: A100024, TEKUĆE DONACIJE ZAVOD ZA JAVNO ZDRAVSTVO</t>
  </si>
  <si>
    <t>Program: 1013, RADNA ZONA LABIN</t>
  </si>
  <si>
    <t>Kapitalni projekt: K100025, ULAGANJE U RADNU ZONU LABIN</t>
  </si>
  <si>
    <t>Aktivnost: A200103, UREĐENJE PRISTUPNIH PUTEVA I PARKINGA</t>
  </si>
  <si>
    <t>Aktivnost: A200305, MJERE JAVNOZDRAVSTENE ZAŠTITE - PRSKANJE KOMARACA</t>
  </si>
  <si>
    <t>Aktivnost: A200302, SANACIJA ZELENIH I JAVNIH POVRŠINA</t>
  </si>
  <si>
    <t>Program: 1014, AKTIVNE MJERE ZAPOŠLJAVANJA</t>
  </si>
  <si>
    <t>Aktivnost: A100026, ZAŽELI</t>
  </si>
  <si>
    <t xml:space="preserve">Plan </t>
  </si>
  <si>
    <t>I. OPĆI DIO</t>
  </si>
  <si>
    <t>A) SAŽETAK RAČUNA PRIHODA I RASHODA</t>
  </si>
  <si>
    <t>EUR</t>
  </si>
  <si>
    <t>Projekcija proračuna
za 2027.</t>
  </si>
  <si>
    <t>7 PRIHODI OD PRODAJE NEFINANCIJSKE IMOVINE</t>
  </si>
  <si>
    <t>3 RASHODI  POSLOVANJA</t>
  </si>
  <si>
    <t>RAZLIKA - VIŠAK / MANJAK</t>
  </si>
  <si>
    <t>B) SAŽETAK RAČUNA FINANCIRANJA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</si>
  <si>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</si>
  <si>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</si>
  <si>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</si>
  <si>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</si>
  <si>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</si>
  <si>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</si>
  <si>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</si>
  <si>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D) VIŠEGODIŠNJI PLAN URAVNOTEŽENJA</t>
  </si>
  <si>
    <t>VIŠAK / MANJAK IZ PRETHODNE(IH) GODINE KOJI ĆE SE RASPOREDITI / POKRITI</t>
  </si>
  <si>
    <t>VIŠAK / MANJAK TEKUĆE GODINE</t>
  </si>
  <si>
    <t xml:space="preserve">A. RAČUN PRIHODA I RASHODA </t>
  </si>
  <si>
    <t>PRIHODI POSLOVANJA PREMA EKONOMSKOJ KLASIFIKACIJI</t>
  </si>
  <si>
    <t>Razred</t>
  </si>
  <si>
    <t>Skupina</t>
  </si>
  <si>
    <t>Naziv prihoda</t>
  </si>
  <si>
    <t>Pomoći iz inozemstva (darovnice) i od subjekata unutar opće države</t>
  </si>
  <si>
    <t>Prihodi od upravnih i administrativnih pristojbi, pristojbi po posebnim propisima i naknada</t>
  </si>
  <si>
    <t>Prihodi od prodaje proizvoda i robe te pruženih usluga i prihodi od donacija</t>
  </si>
  <si>
    <t>Kazne, upravne mjere i ostali prihodi</t>
  </si>
  <si>
    <t>Prihodi od prodaje nefinancijske imovine</t>
  </si>
  <si>
    <t>Prihodi od prodaje neproizvedene dugotrajne imovine</t>
  </si>
  <si>
    <t>Prihodi od prodaje proizvedene dugotrajne imovine</t>
  </si>
  <si>
    <t>RASHODI POSLOVANJA PREMA EKONOMSKOJ KLASIFIKACIJI</t>
  </si>
  <si>
    <t>Naziv rashoda</t>
  </si>
  <si>
    <t>Subvencije</t>
  </si>
  <si>
    <t>Pomoći dane u inozemstvo i unutar općeg proračuna</t>
  </si>
  <si>
    <t>Naknade građanima i kućanstvima na temelju osiguranja i druge naknade</t>
  </si>
  <si>
    <t>Rashodi za nabavu neproizvedene dugotrajne imovine</t>
  </si>
  <si>
    <t>PRIHODI POSLOVANJA PREMA IZVORIMA FINANCIRANJA</t>
  </si>
  <si>
    <t>1 Opći prihodi i primici</t>
  </si>
  <si>
    <t xml:space="preserve">   11 Opći prihodi i primici</t>
  </si>
  <si>
    <t>8 Namjenski primici</t>
  </si>
  <si>
    <t>81 Namjeski primici od zaduženja</t>
  </si>
  <si>
    <t>RASHODI POSLOVANJA PREMA IZVORIMA FINANCIRANJA</t>
  </si>
  <si>
    <t>RASHODI PREMA FUNKCIJSKOJ KLASIFIKACIJI</t>
  </si>
  <si>
    <t>01</t>
  </si>
  <si>
    <t>Opće javne usluge</t>
  </si>
  <si>
    <t>011</t>
  </si>
  <si>
    <t xml:space="preserve">Izvršna i zakonodavna tijela, financijski i fiskalni poslovi, vanjski poslovi </t>
  </si>
  <si>
    <t>0111</t>
  </si>
  <si>
    <t xml:space="preserve">Izvršna i zakonodavna tijela </t>
  </si>
  <si>
    <t>0112</t>
  </si>
  <si>
    <t xml:space="preserve">Financijski i fiskalni poslovi </t>
  </si>
  <si>
    <t>03</t>
  </si>
  <si>
    <t>Javni red i sigurnost</t>
  </si>
  <si>
    <t>032</t>
  </si>
  <si>
    <t>Usluge protupožarne zaštite</t>
  </si>
  <si>
    <t>0320</t>
  </si>
  <si>
    <t>036</t>
  </si>
  <si>
    <t>Rashodi za javni red i sigurnost</t>
  </si>
  <si>
    <t>0360</t>
  </si>
  <si>
    <t>Rashodi za javni red i sigurnost koji nisu drugdje svrstani</t>
  </si>
  <si>
    <t>04</t>
  </si>
  <si>
    <t>Ekonomski poslovi</t>
  </si>
  <si>
    <t>041</t>
  </si>
  <si>
    <t>Opći ekonomski, trgovački i poslovi vezani uz rad</t>
  </si>
  <si>
    <t>0411</t>
  </si>
  <si>
    <t>Opći ekonomski i trgovački poslovi</t>
  </si>
  <si>
    <t>0412</t>
  </si>
  <si>
    <t>Opći poslovi vezani uz rad</t>
  </si>
  <si>
    <t>042</t>
  </si>
  <si>
    <t>Poljoprivreda, šumarstvo, ribarstvo i lov</t>
  </si>
  <si>
    <t>0421</t>
  </si>
  <si>
    <t>Poljoprivreda</t>
  </si>
  <si>
    <t>0422</t>
  </si>
  <si>
    <t>Ribarstvo i lov</t>
  </si>
  <si>
    <t>045</t>
  </si>
  <si>
    <t>Promet</t>
  </si>
  <si>
    <t>0451</t>
  </si>
  <si>
    <t>Cestovni promet</t>
  </si>
  <si>
    <t>0455</t>
  </si>
  <si>
    <t>Promet cjevovodima i ostali promet</t>
  </si>
  <si>
    <t>047</t>
  </si>
  <si>
    <t>Ostale industrije</t>
  </si>
  <si>
    <t>0473</t>
  </si>
  <si>
    <t>Turizam</t>
  </si>
  <si>
    <t>0474</t>
  </si>
  <si>
    <t>Višenamjenski razvojni projekti</t>
  </si>
  <si>
    <t>049</t>
  </si>
  <si>
    <t>Ekonomski poslovi koji nisu drugdje svrstani</t>
  </si>
  <si>
    <t>0490</t>
  </si>
  <si>
    <t>05</t>
  </si>
  <si>
    <t>Zaštita okoliša</t>
  </si>
  <si>
    <t>051</t>
  </si>
  <si>
    <t>Gospodarenje otpadom</t>
  </si>
  <si>
    <t>0510</t>
  </si>
  <si>
    <t>056</t>
  </si>
  <si>
    <t>Poslovi i usluge zaštite okoliša koji nisu drugdje svrstani</t>
  </si>
  <si>
    <t>0560</t>
  </si>
  <si>
    <t>06</t>
  </si>
  <si>
    <t>Usluge unapređenja stanovanja i zajednice</t>
  </si>
  <si>
    <t>061</t>
  </si>
  <si>
    <t>Razvoj stanovanja</t>
  </si>
  <si>
    <t>0610</t>
  </si>
  <si>
    <t>062</t>
  </si>
  <si>
    <t>Razvoj zajednice</t>
  </si>
  <si>
    <t>0620</t>
  </si>
  <si>
    <t>063</t>
  </si>
  <si>
    <t>Opskrba vodom</t>
  </si>
  <si>
    <t>0630</t>
  </si>
  <si>
    <t>064</t>
  </si>
  <si>
    <t>Ulična rasvjeta</t>
  </si>
  <si>
    <t>0640</t>
  </si>
  <si>
    <t>066</t>
  </si>
  <si>
    <t>Rashodi vezani uz stanovanje i komunalne pogodnosti</t>
  </si>
  <si>
    <t>0660</t>
  </si>
  <si>
    <t>08</t>
  </si>
  <si>
    <t>Rekreacija, kultura i religija</t>
  </si>
  <si>
    <t>081</t>
  </si>
  <si>
    <t>Službe rekreacije i sporta</t>
  </si>
  <si>
    <t>0810</t>
  </si>
  <si>
    <t>082</t>
  </si>
  <si>
    <t>Službe kulture</t>
  </si>
  <si>
    <t>0820</t>
  </si>
  <si>
    <t>084</t>
  </si>
  <si>
    <t>Religijske i druge službe zajednice</t>
  </si>
  <si>
    <t>0840</t>
  </si>
  <si>
    <t>09</t>
  </si>
  <si>
    <t>Obrazovanje</t>
  </si>
  <si>
    <t>091</t>
  </si>
  <si>
    <t xml:space="preserve">Predškolsko i osnovno obrazovanje </t>
  </si>
  <si>
    <t>0911</t>
  </si>
  <si>
    <t>Predškolsko obrazovanje</t>
  </si>
  <si>
    <t>0912</t>
  </si>
  <si>
    <t>Osnovno obrazovanje</t>
  </si>
  <si>
    <t>092</t>
  </si>
  <si>
    <t xml:space="preserve">Srednjoškolsko obrazovanje </t>
  </si>
  <si>
    <t>0922</t>
  </si>
  <si>
    <t>Više srednjoškolsko obrazovanje</t>
  </si>
  <si>
    <t>094</t>
  </si>
  <si>
    <t>Visoka naobrazba</t>
  </si>
  <si>
    <t>0941</t>
  </si>
  <si>
    <t>Visoka naobrazba I i II stupanj</t>
  </si>
  <si>
    <t>Socijalna zaštita</t>
  </si>
  <si>
    <t>Obitelj i djeca</t>
  </si>
  <si>
    <t>109</t>
  </si>
  <si>
    <t>Aktivnosti socijalne zaštite koje nisu drugdje svrstane</t>
  </si>
  <si>
    <t>1090</t>
  </si>
  <si>
    <t>UKUPNO:</t>
  </si>
  <si>
    <t>5 Pomoći</t>
  </si>
  <si>
    <t>4 Prihodi za posebne namjene</t>
  </si>
  <si>
    <t>40 Prihodi za posebne namjene</t>
  </si>
  <si>
    <t>41 Komunalna djelatnost</t>
  </si>
  <si>
    <t xml:space="preserve">  50 Pomoći</t>
  </si>
  <si>
    <t xml:space="preserve">  51 Pomoći</t>
  </si>
  <si>
    <t xml:space="preserve">   51 Pomoći</t>
  </si>
  <si>
    <t>6 Donacije</t>
  </si>
  <si>
    <t xml:space="preserve">   61 Namjenske donacije</t>
  </si>
  <si>
    <t>07</t>
  </si>
  <si>
    <t>Zdravstvo</t>
  </si>
  <si>
    <t>0760</t>
  </si>
  <si>
    <t>076</t>
  </si>
  <si>
    <t>Poslovi i usluge zdravstva koji nisu drugdje svrstani</t>
  </si>
  <si>
    <t>080</t>
  </si>
  <si>
    <t>0800</t>
  </si>
  <si>
    <t>106</t>
  </si>
  <si>
    <t>Stanovanje</t>
  </si>
  <si>
    <t>1060</t>
  </si>
  <si>
    <t>Bolest</t>
  </si>
  <si>
    <t>1010</t>
  </si>
  <si>
    <t>Bolest i invalidite</t>
  </si>
  <si>
    <t>101</t>
  </si>
  <si>
    <t>105</t>
  </si>
  <si>
    <t>Nezaposlenost</t>
  </si>
  <si>
    <t>1050</t>
  </si>
  <si>
    <t>Rashodi za dodatna ulaganja na neproizvedenu dugotrajnu imovinu</t>
  </si>
  <si>
    <t>Kapitalni projekt: K200503, IZRADA PLANA RASVJETE I REKONSTRUKCIJA RASVJETE</t>
  </si>
  <si>
    <t>Aktivnost: A200101, ODRŽAVANJE I SANACIJA NERAZVRSTANIH CESTE</t>
  </si>
  <si>
    <t>Aktivnost: A101002, TEKUĆE I INVESTICIJSKO ODRŽAVANJE OBJEKATA U VLASNIŠTVU OPĆINE PRGOMET</t>
  </si>
  <si>
    <t>Aktivnost: A100009, ODRŽAVANJE JAVNIH POVRŠINA, POSTROJENJA I OPREME</t>
  </si>
  <si>
    <t>Aktivnost: A101003, GEODETSKO KATASTARSKE USLUGE</t>
  </si>
  <si>
    <t>Program: 1012, TEKUĆE DONACIJE - ZAVOD ZA JAVNO ZDRAVSTVO I CRVENI KRIŽ</t>
  </si>
  <si>
    <t>Aktivnost: A120001, TEKUĆE DONACIJE CRVENI KRIŽ</t>
  </si>
  <si>
    <t>Aktivnost:T100001, LOKANI IZBORI</t>
  </si>
  <si>
    <t xml:space="preserve">Kapitalni projekt: K200101, IZGRADNJA NERAZVRSTANIH CESTA </t>
  </si>
  <si>
    <t>Kapitalni projekt: K200402, PROCJENA I PLAN ZAŠTITE OD POŽARA</t>
  </si>
  <si>
    <t>Kapitalni projekt: K200501, IZRADA PROSTORNIH PLANOVA - E-PLANOVI, UPU</t>
  </si>
  <si>
    <t>Kapitalni projekt: K200504, IZRADA - STRATEŠKA PROCJENA</t>
  </si>
  <si>
    <t>Aktivnost: A101004, SANACIJA STARIH BUNARA I LOKVI</t>
  </si>
  <si>
    <t>Aktivnost: A101005, SANACIJA TRGOVA U NASELJIMA</t>
  </si>
  <si>
    <t>431 Prihodi za posebne namjene</t>
  </si>
  <si>
    <t>432 Komunalna djelatnost</t>
  </si>
  <si>
    <t>B. RAČUN FINANCIRANJA PREMA EKONOMSKOJ KLASIFIKACIJI</t>
  </si>
  <si>
    <t>Naziv</t>
  </si>
  <si>
    <t>PRIMICI UKUPNO</t>
  </si>
  <si>
    <t>Primici od financijske imovine i zaduživanja</t>
  </si>
  <si>
    <t>Primici od zaduživanja</t>
  </si>
  <si>
    <t>IZDACI UKUPNO</t>
  </si>
  <si>
    <t>Izdaci za financijsku imovinu i otplate zajmova</t>
  </si>
  <si>
    <t>Izdaci za otplatu glavnice primljenih kredita i zajmova</t>
  </si>
  <si>
    <t>B. RAČUN FINANCIRANJA PREMA IZVORIMA FINANCIRANJA</t>
  </si>
  <si>
    <t>8 Namjenski primici od zaduživanja</t>
  </si>
  <si>
    <t xml:space="preserve">   81 Namjenski primici od zaduživanja</t>
  </si>
  <si>
    <t>…</t>
  </si>
  <si>
    <t xml:space="preserve">  11 Opći prihodi i primici</t>
  </si>
  <si>
    <t>Plan za 2026.</t>
  </si>
  <si>
    <t>Projekcija proračuna
za 2028.</t>
  </si>
  <si>
    <t xml:space="preserve">Rashodi za nabavu proizvedene dugotrajne imovine </t>
  </si>
  <si>
    <t>Aktivnost: A200306, ČIŠĆENJE DIVLJIH DEPONIJA - ZEMLJANO KAMAENI</t>
  </si>
  <si>
    <t>Aktivnost: A200304, ČIŠĆENJE DIVLJIH DEPONIJA - GLOMAZMI</t>
  </si>
  <si>
    <t>Aktivnost: A100007, ODRŽAVANJE GRAĐEVINSKIH OBJEKATA U VLASNIŠTVU OPĆINE</t>
  </si>
  <si>
    <t>Aktivnost: A100015, STAMBENO ZBRINJAVANJE MLADIH</t>
  </si>
  <si>
    <t>Aktivnost: A200307, HIGIJENIČARSKA SLUŽBA I ZBRINJAVANJE ŽIVOTINJA</t>
  </si>
  <si>
    <t>Aktivnost: A200104, ODRŽAVANJE I SANACIJA NERAZVRSTANE CESTE</t>
  </si>
  <si>
    <t xml:space="preserve">Aktivnost: A200105, UREĐENJE NOGOSTUPA </t>
  </si>
  <si>
    <t>Kapitalni projekt: K200603, ULAGANJE - ODVODNJA</t>
  </si>
  <si>
    <t xml:space="preserve">Kapitalni projekt: K100010, VIDIKOVCI, ŠETNICE I IZLETIŠTA </t>
  </si>
  <si>
    <t>Kapitalni projekt: K100201, UREĐENJE TRGOVA</t>
  </si>
  <si>
    <t xml:space="preserve">Aktivnost: A101001, SANACIJA MALONOGOMETNIH IGRALIŠTA I UREĐENJE OKOLIŠA </t>
  </si>
  <si>
    <t xml:space="preserve">Kapitalni projekt: K200601, VODOVOD </t>
  </si>
  <si>
    <t xml:space="preserve">PRIJEDLOG REBALANSA PRORAČUNA OPĆINE PRGOMET ZA 2026. </t>
  </si>
  <si>
    <t>Promijena</t>
  </si>
  <si>
    <t>br. I - 2026</t>
  </si>
  <si>
    <t>Rebalans</t>
  </si>
  <si>
    <t>REBALANS PRORAČUNA OPĆINE PRGOMET ZA 2026.</t>
  </si>
  <si>
    <t>Rebalans br. I 2026</t>
  </si>
  <si>
    <t>REBALANS PRORAČUNA OPĆINE PRGOMET ZA 2026. GODINU</t>
  </si>
  <si>
    <t>Rebalans br.I 2026</t>
  </si>
  <si>
    <t>Kapitalni projekt: K200401, IZGRADNJA VATROGASNOG DOMA - PRIPREMNI RADOVI</t>
  </si>
  <si>
    <t>Kapitalni projekt: K100101, NABAVA AUTOMOBILA</t>
  </si>
  <si>
    <t>Aktivnost: T200101, NADZOR CESTE</t>
  </si>
  <si>
    <t>Aktivnost: T200601, NADZOR VODOVOD</t>
  </si>
  <si>
    <t xml:space="preserve">Aktivnost: T101001, NADZOR - OSTALI (osim ceste i vodovod) </t>
  </si>
  <si>
    <t>Kapitalni projekt: K200505, PROJEKTIRANJE - RAZNO</t>
  </si>
  <si>
    <t>REBALANS PRORAČUN OPĆINE PRGOMET ZA 2026.</t>
  </si>
  <si>
    <t>REBALANS PRORAČUN OPĆINE PRGOMET ZA 2026. GODINU</t>
  </si>
  <si>
    <t>6+</t>
  </si>
</sst>
</file>

<file path=xl/styles.xml><?xml version="1.0" encoding="utf-8"?>
<styleSheet xmlns="http://schemas.openxmlformats.org/spreadsheetml/2006/main">
  <numFmts count="2">
    <numFmt numFmtId="164" formatCode="#,##0.00\ [$€-1]"/>
    <numFmt numFmtId="165" formatCode="#,##0\ [$€-1]"/>
  </numFmts>
  <fonts count="58">
    <font>
      <sz val="11"/>
      <color theme="1"/>
      <name val="Aptos Narrow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b/>
      <sz val="9"/>
      <color indexed="10"/>
      <name val="Arial"/>
      <family val="2"/>
      <charset val="238"/>
    </font>
    <font>
      <i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2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Aptos Narrow"/>
      <family val="2"/>
      <charset val="238"/>
      <scheme val="minor"/>
    </font>
    <font>
      <sz val="14"/>
      <color indexed="8"/>
      <name val="Arial"/>
      <family val="2"/>
      <charset val="238"/>
    </font>
    <font>
      <b/>
      <sz val="10"/>
      <color theme="1"/>
      <name val="Aptos Narrow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ptos Narrow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sz val="11"/>
      <color indexed="20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u/>
      <sz val="10"/>
      <color indexed="12"/>
      <name val="Arial"/>
      <family val="2"/>
    </font>
    <font>
      <u/>
      <sz val="10"/>
      <color theme="10"/>
      <name val="Arial"/>
      <family val="2"/>
    </font>
    <font>
      <sz val="11"/>
      <color indexed="60"/>
      <name val="Calibri"/>
      <family val="2"/>
      <charset val="238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theme="1"/>
      <name val="Arial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0"/>
      <color indexed="12"/>
      <name val="Arial"/>
      <family val="2"/>
      <charset val="238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0"/>
      <color indexed="44"/>
      <name val="Arial"/>
      <family val="2"/>
      <charset val="238"/>
    </font>
    <font>
      <sz val="10"/>
      <color indexed="12"/>
      <name val="Arial"/>
      <family val="2"/>
      <charset val="238"/>
    </font>
    <font>
      <sz val="8"/>
      <color indexed="8"/>
      <name val="Arial"/>
      <family val="2"/>
      <charset val="238"/>
    </font>
    <font>
      <sz val="19"/>
      <color indexed="48"/>
      <name val="Arial"/>
      <family val="2"/>
      <charset val="238"/>
    </font>
    <font>
      <b/>
      <sz val="16"/>
      <name val="Arial"/>
      <family val="2"/>
      <charset val="238"/>
    </font>
    <font>
      <sz val="10"/>
      <color indexed="10"/>
      <name val="Arial"/>
      <family val="2"/>
      <charset val="238"/>
    </font>
    <font>
      <sz val="10"/>
      <color indexed="10"/>
      <name val="Arial"/>
      <family val="2"/>
    </font>
    <font>
      <sz val="9"/>
      <color indexed="20"/>
      <name val="Arial"/>
      <family val="2"/>
    </font>
    <font>
      <sz val="9"/>
      <color indexed="48"/>
      <name val="Arial"/>
      <family val="2"/>
    </font>
    <font>
      <b/>
      <sz val="12"/>
      <color indexed="20"/>
      <name val="Arial"/>
      <family val="2"/>
    </font>
    <font>
      <b/>
      <sz val="10"/>
      <color indexed="20"/>
      <name val="Arial"/>
      <family val="2"/>
    </font>
    <font>
      <b/>
      <sz val="9"/>
      <color indexed="20"/>
      <name val="Arial"/>
      <family val="2"/>
    </font>
    <font>
      <i/>
      <sz val="10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name val="Arial"/>
      <family val="2"/>
      <charset val="238"/>
    </font>
    <font>
      <i/>
      <sz val="9"/>
      <name val="Arial"/>
      <family val="2"/>
      <charset val="238"/>
    </font>
    <font>
      <sz val="9"/>
      <name val="Arial"/>
      <family val="2"/>
      <charset val="238"/>
    </font>
  </fonts>
  <fills count="53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11"/>
      </patternFill>
    </fill>
    <fill>
      <patternFill patternType="solid">
        <fgColor indexed="12"/>
      </patternFill>
    </fill>
    <fill>
      <patternFill patternType="solid">
        <fgColor indexed="13"/>
      </patternFill>
    </fill>
    <fill>
      <patternFill patternType="solid">
        <fgColor indexed="1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49"/>
      </patternFill>
    </fill>
    <fill>
      <patternFill patternType="solid">
        <fgColor indexed="4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45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0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13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51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52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21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49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44"/>
      </patternFill>
    </fill>
    <fill>
      <patternFill patternType="lightUp">
        <fgColor indexed="22"/>
        <bgColor indexed="35"/>
      </patternFill>
    </fill>
    <fill>
      <patternFill patternType="solid">
        <fgColor indexed="27"/>
        <bgColor indexed="42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19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41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6"/>
        <bgColor indexed="64"/>
      </patternFill>
    </fill>
    <fill>
      <patternFill patternType="solid">
        <fgColor indexed="41"/>
      </patternFill>
    </fill>
    <fill>
      <patternFill patternType="solid">
        <fgColor indexed="15"/>
        <bgColor indexed="35"/>
      </patternFill>
    </fill>
    <fill>
      <patternFill patternType="solid">
        <fgColor indexed="1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7"/>
      </left>
      <right style="thin">
        <color indexed="48"/>
      </right>
      <top style="medium">
        <color indexed="27"/>
      </top>
      <bottom style="thin">
        <color indexed="48"/>
      </bottom>
      <diagonal/>
    </border>
    <border>
      <left style="thin">
        <color indexed="63"/>
      </left>
      <right style="thin">
        <color indexed="63"/>
      </right>
      <top style="thin">
        <color indexed="64"/>
      </top>
      <bottom style="thin">
        <color indexed="63"/>
      </bottom>
      <diagonal/>
    </border>
    <border>
      <left style="thin">
        <color indexed="51"/>
      </left>
      <right style="thin">
        <color indexed="51"/>
      </right>
      <top/>
      <bottom/>
      <diagonal/>
    </border>
    <border>
      <left/>
      <right style="thin">
        <color indexed="64"/>
      </right>
      <top/>
      <bottom/>
      <diagonal/>
    </border>
  </borders>
  <cellStyleXfs count="537">
    <xf numFmtId="0" fontId="0" fillId="0" borderId="0"/>
    <xf numFmtId="0" fontId="2" fillId="0" borderId="0">
      <alignment vertical="top"/>
    </xf>
    <xf numFmtId="0" fontId="24" fillId="10" borderId="0" applyNumberFormat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27" fillId="0" borderId="0">
      <alignment vertical="top"/>
      <protection locked="0"/>
    </xf>
    <xf numFmtId="0" fontId="28" fillId="0" borderId="0"/>
    <xf numFmtId="0" fontId="16" fillId="11" borderId="8">
      <alignment horizontal="center" vertical="top" wrapText="1"/>
    </xf>
    <xf numFmtId="0" fontId="29" fillId="12" borderId="0" applyNumberFormat="0" applyBorder="0" applyAlignment="0" applyProtection="0"/>
    <xf numFmtId="0" fontId="17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1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8" fillId="0" borderId="0"/>
    <xf numFmtId="0" fontId="32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17" fillId="0" borderId="0"/>
    <xf numFmtId="0" fontId="33" fillId="0" borderId="0"/>
    <xf numFmtId="0" fontId="33" fillId="0" borderId="0"/>
    <xf numFmtId="0" fontId="35" fillId="0" borderId="0"/>
    <xf numFmtId="0" fontId="33" fillId="0" borderId="0"/>
    <xf numFmtId="0" fontId="35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8" fillId="0" borderId="0"/>
    <xf numFmtId="0" fontId="8" fillId="0" borderId="0"/>
    <xf numFmtId="0" fontId="8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0" fontId="3" fillId="12" borderId="9" applyNumberFormat="0" applyProtection="0">
      <alignment vertical="center"/>
    </xf>
    <xf numFmtId="4" fontId="36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0" fontId="37" fillId="12" borderId="9" applyNumberFormat="0" applyProtection="0">
      <alignment vertical="center"/>
    </xf>
    <xf numFmtId="4" fontId="38" fillId="13" borderId="10" applyNumberFormat="0" applyProtection="0">
      <alignment vertical="center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0" fontId="3" fillId="12" borderId="9" applyNumberFormat="0" applyProtection="0">
      <alignment horizontal="left" vertical="center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0" fontId="3" fillId="12" borderId="9" applyNumberFormat="0" applyProtection="0">
      <alignment horizontal="left" vertical="top" indent="1"/>
    </xf>
    <xf numFmtId="4" fontId="36" fillId="13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3" fillId="14" borderId="0" applyNumberFormat="0" applyProtection="0">
      <alignment horizontal="left" vertical="center" indent="1"/>
    </xf>
    <xf numFmtId="0" fontId="16" fillId="15" borderId="10" applyNumberFormat="0" applyProtection="0">
      <alignment horizontal="left" vertical="center" indent="1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0" fontId="2" fillId="10" borderId="9" applyNumberFormat="0" applyProtection="0">
      <alignment horizontal="right" vertical="center"/>
    </xf>
    <xf numFmtId="4" fontId="36" fillId="16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0" fontId="2" fillId="17" borderId="9" applyNumberFormat="0" applyProtection="0">
      <alignment horizontal="right" vertical="center"/>
    </xf>
    <xf numFmtId="4" fontId="36" fillId="18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0" fontId="2" fillId="19" borderId="9" applyNumberFormat="0" applyProtection="0">
      <alignment horizontal="right" vertical="center"/>
    </xf>
    <xf numFmtId="4" fontId="36" fillId="20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0" fontId="2" fillId="21" borderId="9" applyNumberFormat="0" applyProtection="0">
      <alignment horizontal="right" vertical="center"/>
    </xf>
    <xf numFmtId="4" fontId="36" fillId="22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0" fontId="2" fillId="23" borderId="9" applyNumberFormat="0" applyProtection="0">
      <alignment horizontal="right" vertical="center"/>
    </xf>
    <xf numFmtId="4" fontId="36" fillId="24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0" fontId="2" fillId="25" borderId="9" applyNumberFormat="0" applyProtection="0">
      <alignment horizontal="right" vertical="center"/>
    </xf>
    <xf numFmtId="4" fontId="36" fillId="26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0" fontId="2" fillId="27" borderId="9" applyNumberFormat="0" applyProtection="0">
      <alignment horizontal="right" vertical="center"/>
    </xf>
    <xf numFmtId="4" fontId="36" fillId="28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0" fontId="2" fillId="29" borderId="9" applyNumberFormat="0" applyProtection="0">
      <alignment horizontal="right" vertical="center"/>
    </xf>
    <xf numFmtId="4" fontId="36" fillId="30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0" fontId="2" fillId="31" borderId="9" applyNumberFormat="0" applyProtection="0">
      <alignment horizontal="right" vertical="center"/>
    </xf>
    <xf numFmtId="4" fontId="36" fillId="32" borderId="10" applyNumberFormat="0" applyProtection="0">
      <alignment horizontal="right" vertical="center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0" fontId="3" fillId="33" borderId="11" applyNumberFormat="0" applyProtection="0">
      <alignment horizontal="left" vertical="center" indent="1"/>
    </xf>
    <xf numFmtId="4" fontId="39" fillId="34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36" fillId="36" borderId="12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0" fontId="10" fillId="37" borderId="0" applyNumberFormat="0" applyProtection="0">
      <alignment horizontal="left" vertical="center" indent="1"/>
    </xf>
    <xf numFmtId="4" fontId="10" fillId="38" borderId="0" applyNumberFormat="0" applyProtection="0">
      <alignment horizontal="left" vertical="center" indent="1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3" fillId="14" borderId="9" applyNumberFormat="0" applyProtection="0">
      <alignment horizontal="center" vertical="top"/>
    </xf>
    <xf numFmtId="0" fontId="40" fillId="15" borderId="10" applyNumberFormat="0" applyProtection="0">
      <alignment horizontal="center" vertical="center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0" fontId="2" fillId="35" borderId="0" applyNumberFormat="0" applyProtection="0">
      <alignment horizontal="left" vertical="center" indent="1"/>
    </xf>
    <xf numFmtId="4" fontId="2" fillId="36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0" fontId="2" fillId="14" borderId="0" applyNumberFormat="0" applyProtection="0">
      <alignment horizontal="left" vertical="center" indent="1"/>
    </xf>
    <xf numFmtId="4" fontId="2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6" fillId="37" borderId="9" applyNumberFormat="0" applyProtection="0">
      <alignment horizontal="left" vertical="center" indent="1"/>
    </xf>
    <xf numFmtId="0" fontId="17" fillId="39" borderId="10" applyNumberFormat="0" applyProtection="0">
      <alignment horizontal="left" vertical="center" wrapText="1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6" fillId="37" borderId="9" applyNumberFormat="0" applyProtection="0">
      <alignment horizontal="left" vertical="top" indent="1"/>
    </xf>
    <xf numFmtId="0" fontId="17" fillId="39" borderId="10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6" fillId="14" borderId="9" applyNumberFormat="0" applyProtection="0">
      <alignment horizontal="left" vertical="center" indent="1"/>
    </xf>
    <xf numFmtId="0" fontId="17" fillId="40" borderId="10" applyNumberFormat="0" applyProtection="0">
      <alignment horizontal="left" vertical="center" wrapText="1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14" borderId="9" applyNumberFormat="0" applyProtection="0">
      <alignment horizontal="left" vertical="top" indent="1"/>
    </xf>
    <xf numFmtId="0" fontId="17" fillId="40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1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42" borderId="9" applyNumberFormat="0" applyProtection="0">
      <alignment horizontal="left" vertical="center" indent="1"/>
    </xf>
    <xf numFmtId="0" fontId="17" fillId="11" borderId="10" applyNumberFormat="0" applyProtection="0">
      <alignment horizontal="left" vertical="center" wrapText="1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41" borderId="9" applyNumberFormat="0" applyProtection="0">
      <alignment horizontal="left" vertical="top" indent="1"/>
    </xf>
    <xf numFmtId="0" fontId="17" fillId="11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35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wrapText="1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35" borderId="9" applyNumberFormat="0" applyProtection="0">
      <alignment horizontal="left" vertical="top" indent="1"/>
    </xf>
    <xf numFmtId="0" fontId="17" fillId="43" borderId="10" applyNumberFormat="0" applyProtection="0">
      <alignment horizontal="left" vertical="center" indent="1"/>
    </xf>
    <xf numFmtId="0" fontId="17" fillId="0" borderId="0"/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0" fontId="2" fillId="44" borderId="9" applyNumberFormat="0" applyProtection="0">
      <alignment vertical="center"/>
    </xf>
    <xf numFmtId="4" fontId="36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0" fontId="41" fillId="44" borderId="9" applyNumberFormat="0" applyProtection="0">
      <alignment vertical="center"/>
    </xf>
    <xf numFmtId="4" fontId="38" fillId="45" borderId="10" applyNumberFormat="0" applyProtection="0">
      <alignment vertical="center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0" fontId="2" fillId="44" borderId="9" applyNumberFormat="0" applyProtection="0">
      <alignment horizontal="left" vertical="center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0" fontId="2" fillId="44" borderId="9" applyNumberFormat="0" applyProtection="0">
      <alignment horizontal="left" vertical="top" indent="1"/>
    </xf>
    <xf numFmtId="4" fontId="36" fillId="45" borderId="10" applyNumberFormat="0" applyProtection="0">
      <alignment horizontal="left" vertical="center" indent="1"/>
    </xf>
    <xf numFmtId="0" fontId="42" fillId="35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0" fontId="42" fillId="35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46" borderId="9" applyNumberFormat="0" applyProtection="0">
      <alignment horizontal="right" vertical="center"/>
    </xf>
    <xf numFmtId="4" fontId="36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0" fontId="41" fillId="35" borderId="9" applyNumberFormat="0" applyProtection="0">
      <alignment horizontal="right" vertical="center"/>
    </xf>
    <xf numFmtId="4" fontId="38" fillId="36" borderId="10" applyNumberFormat="0" applyProtection="0">
      <alignment horizontal="right" vertical="center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2" fillId="14" borderId="9" applyNumberFormat="0" applyProtection="0">
      <alignment horizontal="left" vertical="center" indent="1"/>
    </xf>
    <xf numFmtId="0" fontId="17" fillId="43" borderId="10" applyNumberFormat="0" applyProtection="0">
      <alignment horizontal="left" vertical="center" inden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3" fillId="14" borderId="9" applyNumberFormat="0" applyProtection="0">
      <alignment horizontal="center" vertical="top" wrapText="1"/>
    </xf>
    <xf numFmtId="0" fontId="16" fillId="15" borderId="10" applyNumberFormat="0" applyProtection="0">
      <alignment horizontal="center" vertical="top" wrapTex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3" fillId="47" borderId="0" applyNumberFormat="0" applyProtection="0">
      <alignment horizontal="left" vertical="center" indent="1"/>
    </xf>
    <xf numFmtId="0" fontId="44" fillId="0" borderId="0" applyNumberFormat="0" applyProtection="0"/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0" fontId="45" fillId="35" borderId="9" applyNumberFormat="0" applyProtection="0">
      <alignment horizontal="right" vertical="center"/>
    </xf>
    <xf numFmtId="4" fontId="46" fillId="36" borderId="10" applyNumberFormat="0" applyProtection="0">
      <alignment horizontal="right" vertical="center"/>
    </xf>
    <xf numFmtId="0" fontId="47" fillId="48" borderId="0"/>
    <xf numFmtId="49" fontId="48" fillId="48" borderId="0"/>
    <xf numFmtId="49" fontId="49" fillId="48" borderId="13"/>
    <xf numFmtId="49" fontId="50" fillId="48" borderId="0"/>
    <xf numFmtId="0" fontId="47" fillId="49" borderId="13">
      <protection locked="0"/>
    </xf>
    <xf numFmtId="0" fontId="47" fillId="48" borderId="0"/>
    <xf numFmtId="0" fontId="51" fillId="50" borderId="0"/>
    <xf numFmtId="0" fontId="51" fillId="32" borderId="0"/>
    <xf numFmtId="0" fontId="51" fillId="22" borderId="0"/>
    <xf numFmtId="49" fontId="51" fillId="48" borderId="0">
      <alignment horizontal="right" vertical="center"/>
    </xf>
    <xf numFmtId="49" fontId="51" fillId="48" borderId="0"/>
  </cellStyleXfs>
  <cellXfs count="157">
    <xf numFmtId="0" fontId="0" fillId="0" borderId="0" xfId="0"/>
    <xf numFmtId="0" fontId="2" fillId="0" borderId="0" xfId="1">
      <alignment vertical="top"/>
    </xf>
    <xf numFmtId="4" fontId="4" fillId="0" borderId="0" xfId="1" applyNumberFormat="1" applyFont="1" applyAlignment="1">
      <alignment horizontal="right" vertical="top"/>
    </xf>
    <xf numFmtId="0" fontId="4" fillId="0" borderId="0" xfId="1" applyFont="1" applyAlignment="1">
      <alignment horizontal="right" vertical="top" wrapText="1" readingOrder="1"/>
    </xf>
    <xf numFmtId="0" fontId="2" fillId="2" borderId="0" xfId="1" applyFill="1">
      <alignment vertical="top"/>
    </xf>
    <xf numFmtId="4" fontId="5" fillId="2" borderId="0" xfId="1" applyNumberFormat="1" applyFont="1" applyFill="1" applyAlignment="1">
      <alignment horizontal="right" vertical="top"/>
    </xf>
    <xf numFmtId="0" fontId="2" fillId="3" borderId="0" xfId="1" applyFill="1">
      <alignment vertical="top"/>
    </xf>
    <xf numFmtId="0" fontId="2" fillId="4" borderId="0" xfId="1" applyFill="1">
      <alignment vertical="top"/>
    </xf>
    <xf numFmtId="4" fontId="5" fillId="4" borderId="0" xfId="1" applyNumberFormat="1" applyFont="1" applyFill="1" applyAlignment="1">
      <alignment horizontal="right" vertical="top"/>
    </xf>
    <xf numFmtId="0" fontId="2" fillId="5" borderId="0" xfId="1" applyFill="1">
      <alignment vertical="top"/>
    </xf>
    <xf numFmtId="0" fontId="2" fillId="6" borderId="0" xfId="1" applyFill="1">
      <alignment vertical="top"/>
    </xf>
    <xf numFmtId="4" fontId="6" fillId="6" borderId="0" xfId="1" applyNumberFormat="1" applyFont="1" applyFill="1" applyAlignment="1">
      <alignment horizontal="right" vertical="top"/>
    </xf>
    <xf numFmtId="0" fontId="7" fillId="0" borderId="0" xfId="1" applyFont="1" applyAlignment="1">
      <alignment horizontal="left" vertical="top"/>
    </xf>
    <xf numFmtId="4" fontId="7" fillId="0" borderId="0" xfId="1" applyNumberFormat="1" applyFont="1" applyAlignment="1">
      <alignment horizontal="right" vertical="top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1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11" fillId="0" borderId="0" xfId="0" applyFont="1" applyAlignment="1">
      <alignment horizontal="left" wrapText="1"/>
    </xf>
    <xf numFmtId="0" fontId="14" fillId="0" borderId="0" xfId="0" applyFont="1" applyAlignment="1">
      <alignment wrapText="1"/>
    </xf>
    <xf numFmtId="0" fontId="11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right" vertical="center"/>
    </xf>
    <xf numFmtId="0" fontId="3" fillId="0" borderId="3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left" wrapText="1"/>
    </xf>
    <xf numFmtId="0" fontId="3" fillId="0" borderId="4" xfId="0" quotePrefix="1" applyFont="1" applyBorder="1" applyAlignment="1">
      <alignment horizontal="center" wrapText="1"/>
    </xf>
    <xf numFmtId="0" fontId="3" fillId="0" borderId="4" xfId="0" quotePrefix="1" applyFont="1" applyBorder="1" applyAlignment="1">
      <alignment horizontal="left"/>
    </xf>
    <xf numFmtId="3" fontId="3" fillId="8" borderId="1" xfId="0" applyNumberFormat="1" applyFont="1" applyFill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0" fontId="16" fillId="8" borderId="3" xfId="0" applyFont="1" applyFill="1" applyBorder="1" applyAlignment="1">
      <alignment horizontal="left" vertical="center"/>
    </xf>
    <xf numFmtId="0" fontId="17" fillId="8" borderId="4" xfId="0" applyFont="1" applyFill="1" applyBorder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2" fillId="0" borderId="0" xfId="0" applyFont="1"/>
    <xf numFmtId="0" fontId="11" fillId="0" borderId="0" xfId="0" quotePrefix="1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3" fontId="16" fillId="9" borderId="3" xfId="0" quotePrefix="1" applyNumberFormat="1" applyFont="1" applyFill="1" applyBorder="1" applyAlignment="1">
      <alignment horizontal="right"/>
    </xf>
    <xf numFmtId="3" fontId="16" fillId="8" borderId="3" xfId="0" quotePrefix="1" applyNumberFormat="1" applyFont="1" applyFill="1" applyBorder="1" applyAlignment="1">
      <alignment horizontal="right"/>
    </xf>
    <xf numFmtId="3" fontId="16" fillId="8" borderId="1" xfId="0" quotePrefix="1" applyNumberFormat="1" applyFont="1" applyFill="1" applyBorder="1" applyAlignment="1">
      <alignment horizontal="right"/>
    </xf>
    <xf numFmtId="0" fontId="18" fillId="0" borderId="0" xfId="0" applyFont="1" applyAlignment="1">
      <alignment horizontal="center" vertical="center" wrapText="1"/>
    </xf>
    <xf numFmtId="0" fontId="19" fillId="0" borderId="0" xfId="0" applyFont="1" applyAlignment="1">
      <alignment wrapText="1"/>
    </xf>
    <xf numFmtId="0" fontId="20" fillId="0" borderId="0" xfId="0" quotePrefix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0" fontId="17" fillId="0" borderId="0" xfId="0" applyFont="1"/>
    <xf numFmtId="0" fontId="16" fillId="0" borderId="3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left" wrapText="1"/>
    </xf>
    <xf numFmtId="0" fontId="16" fillId="0" borderId="4" xfId="0" quotePrefix="1" applyFont="1" applyBorder="1" applyAlignment="1">
      <alignment horizontal="center" wrapText="1"/>
    </xf>
    <xf numFmtId="0" fontId="16" fillId="0" borderId="4" xfId="0" quotePrefix="1" applyFont="1" applyBorder="1" applyAlignment="1">
      <alignment horizontal="left"/>
    </xf>
    <xf numFmtId="3" fontId="16" fillId="9" borderId="1" xfId="0" applyNumberFormat="1" applyFont="1" applyFill="1" applyBorder="1" applyAlignment="1">
      <alignment horizontal="right" wrapText="1"/>
    </xf>
    <xf numFmtId="3" fontId="3" fillId="8" borderId="3" xfId="0" quotePrefix="1" applyNumberFormat="1" applyFont="1" applyFill="1" applyBorder="1" applyAlignment="1">
      <alignment horizontal="right"/>
    </xf>
    <xf numFmtId="3" fontId="3" fillId="8" borderId="1" xfId="0" quotePrefix="1" applyNumberFormat="1" applyFont="1" applyFill="1" applyBorder="1" applyAlignment="1">
      <alignment horizontal="right"/>
    </xf>
    <xf numFmtId="0" fontId="10" fillId="0" borderId="0" xfId="0" applyFont="1" applyAlignment="1">
      <alignment vertical="center" wrapText="1"/>
    </xf>
    <xf numFmtId="0" fontId="3" fillId="9" borderId="1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left" vertical="center" wrapText="1"/>
    </xf>
    <xf numFmtId="164" fontId="3" fillId="7" borderId="5" xfId="0" applyNumberFormat="1" applyFont="1" applyFill="1" applyBorder="1" applyAlignment="1">
      <alignment horizontal="right" vertical="center"/>
    </xf>
    <xf numFmtId="0" fontId="17" fillId="7" borderId="1" xfId="0" applyFont="1" applyFill="1" applyBorder="1" applyAlignment="1">
      <alignment horizontal="left" vertical="center" wrapText="1"/>
    </xf>
    <xf numFmtId="164" fontId="2" fillId="7" borderId="5" xfId="0" applyNumberFormat="1" applyFont="1" applyFill="1" applyBorder="1" applyAlignment="1">
      <alignment horizontal="right" vertical="center"/>
    </xf>
    <xf numFmtId="0" fontId="17" fillId="7" borderId="1" xfId="0" quotePrefix="1" applyFont="1" applyFill="1" applyBorder="1" applyAlignment="1">
      <alignment horizontal="left" vertical="center"/>
    </xf>
    <xf numFmtId="0" fontId="16" fillId="7" borderId="1" xfId="0" applyFont="1" applyFill="1" applyBorder="1" applyAlignment="1">
      <alignment horizontal="left" vertical="center"/>
    </xf>
    <xf numFmtId="0" fontId="16" fillId="7" borderId="1" xfId="0" applyFont="1" applyFill="1" applyBorder="1" applyAlignment="1">
      <alignment vertical="center" wrapText="1"/>
    </xf>
    <xf numFmtId="0" fontId="17" fillId="7" borderId="1" xfId="0" applyFont="1" applyFill="1" applyBorder="1" applyAlignment="1">
      <alignment vertical="center" wrapText="1"/>
    </xf>
    <xf numFmtId="164" fontId="2" fillId="7" borderId="1" xfId="0" applyNumberFormat="1" applyFont="1" applyFill="1" applyBorder="1" applyAlignment="1">
      <alignment horizontal="right" vertical="center"/>
    </xf>
    <xf numFmtId="164" fontId="2" fillId="7" borderId="1" xfId="0" applyNumberFormat="1" applyFont="1" applyFill="1" applyBorder="1" applyAlignment="1">
      <alignment horizontal="right" vertical="center" wrapText="1"/>
    </xf>
    <xf numFmtId="0" fontId="52" fillId="7" borderId="1" xfId="0" applyFont="1" applyFill="1" applyBorder="1" applyAlignment="1">
      <alignment horizontal="left" vertical="center"/>
    </xf>
    <xf numFmtId="164" fontId="0" fillId="0" borderId="0" xfId="0" applyNumberFormat="1"/>
    <xf numFmtId="0" fontId="3" fillId="0" borderId="1" xfId="0" applyFont="1" applyBorder="1" applyAlignment="1">
      <alignment horizontal="left" vertical="center" wrapText="1"/>
    </xf>
    <xf numFmtId="0" fontId="52" fillId="7" borderId="1" xfId="0" quotePrefix="1" applyFont="1" applyFill="1" applyBorder="1" applyAlignment="1">
      <alignment horizontal="left" vertical="center"/>
    </xf>
    <xf numFmtId="0" fontId="16" fillId="49" borderId="1" xfId="0" applyFont="1" applyFill="1" applyBorder="1" applyAlignment="1">
      <alignment horizontal="left" vertical="center" wrapText="1"/>
    </xf>
    <xf numFmtId="0" fontId="52" fillId="49" borderId="1" xfId="0" applyFont="1" applyFill="1" applyBorder="1" applyAlignment="1">
      <alignment horizontal="left" vertical="center" indent="1"/>
    </xf>
    <xf numFmtId="0" fontId="11" fillId="0" borderId="0" xfId="0" applyFont="1" applyAlignment="1">
      <alignment horizontal="center" wrapText="1"/>
    </xf>
    <xf numFmtId="0" fontId="2" fillId="0" borderId="0" xfId="0" applyFont="1" applyAlignment="1">
      <alignment wrapText="1"/>
    </xf>
    <xf numFmtId="49" fontId="53" fillId="52" borderId="1" xfId="34" applyNumberFormat="1" applyFont="1" applyFill="1" applyBorder="1" applyAlignment="1">
      <alignment horizontal="right" vertical="center"/>
    </xf>
    <xf numFmtId="0" fontId="53" fillId="52" borderId="1" xfId="34" applyFont="1" applyFill="1" applyBorder="1" applyAlignment="1">
      <alignment vertical="center" wrapText="1"/>
    </xf>
    <xf numFmtId="3" fontId="0" fillId="0" borderId="0" xfId="0" applyNumberFormat="1"/>
    <xf numFmtId="3" fontId="53" fillId="52" borderId="1" xfId="34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49" fontId="54" fillId="0" borderId="1" xfId="34" applyNumberFormat="1" applyFont="1" applyBorder="1" applyAlignment="1">
      <alignment horizontal="right" vertical="center"/>
    </xf>
    <xf numFmtId="0" fontId="54" fillId="0" borderId="1" xfId="34" applyFont="1" applyBorder="1" applyAlignment="1">
      <alignment vertical="center" wrapText="1"/>
    </xf>
    <xf numFmtId="3" fontId="54" fillId="0" borderId="1" xfId="34" applyNumberFormat="1" applyFont="1" applyBorder="1" applyAlignment="1">
      <alignment horizontal="right" vertical="center"/>
    </xf>
    <xf numFmtId="0" fontId="0" fillId="0" borderId="0" xfId="0" applyAlignment="1">
      <alignment wrapText="1"/>
    </xf>
    <xf numFmtId="4" fontId="55" fillId="5" borderId="0" xfId="1" applyNumberFormat="1" applyFont="1" applyFill="1" applyAlignment="1">
      <alignment horizontal="right" vertical="top"/>
    </xf>
    <xf numFmtId="4" fontId="55" fillId="3" borderId="0" xfId="1" applyNumberFormat="1" applyFont="1" applyFill="1" applyAlignment="1">
      <alignment horizontal="right" vertical="top"/>
    </xf>
    <xf numFmtId="165" fontId="3" fillId="0" borderId="5" xfId="0" applyNumberFormat="1" applyFont="1" applyBorder="1" applyAlignment="1">
      <alignment horizontal="right" vertical="center" wrapText="1"/>
    </xf>
    <xf numFmtId="165" fontId="2" fillId="7" borderId="5" xfId="0" applyNumberFormat="1" applyFont="1" applyFill="1" applyBorder="1" applyAlignment="1">
      <alignment horizontal="right"/>
    </xf>
    <xf numFmtId="165" fontId="2" fillId="7" borderId="1" xfId="0" applyNumberFormat="1" applyFont="1" applyFill="1" applyBorder="1" applyAlignment="1">
      <alignment horizontal="right"/>
    </xf>
    <xf numFmtId="0" fontId="17" fillId="7" borderId="5" xfId="0" applyFont="1" applyFill="1" applyBorder="1" applyAlignment="1">
      <alignment horizontal="left" vertical="center" wrapText="1"/>
    </xf>
    <xf numFmtId="165" fontId="3" fillId="7" borderId="5" xfId="0" applyNumberFormat="1" applyFont="1" applyFill="1" applyBorder="1" applyAlignment="1">
      <alignment horizontal="right"/>
    </xf>
    <xf numFmtId="0" fontId="9" fillId="0" borderId="0" xfId="0" applyFont="1"/>
    <xf numFmtId="165" fontId="2" fillId="7" borderId="1" xfId="0" applyNumberFormat="1" applyFont="1" applyFill="1" applyBorder="1" applyAlignment="1">
      <alignment horizontal="right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7" borderId="1" xfId="0" applyNumberFormat="1" applyFont="1" applyFill="1" applyBorder="1" applyAlignment="1">
      <alignment horizontal="right"/>
    </xf>
    <xf numFmtId="0" fontId="52" fillId="7" borderId="1" xfId="0" quotePrefix="1" applyFont="1" applyFill="1" applyBorder="1" applyAlignment="1">
      <alignment horizontal="left" vertical="center" wrapText="1"/>
    </xf>
    <xf numFmtId="164" fontId="3" fillId="7" borderId="1" xfId="0" applyNumberFormat="1" applyFont="1" applyFill="1" applyBorder="1" applyAlignment="1">
      <alignment horizontal="right"/>
    </xf>
    <xf numFmtId="164" fontId="2" fillId="7" borderId="1" xfId="0" applyNumberFormat="1" applyFont="1" applyFill="1" applyBorder="1" applyAlignment="1">
      <alignment horizontal="right" wrapText="1"/>
    </xf>
    <xf numFmtId="3" fontId="2" fillId="7" borderId="5" xfId="0" applyNumberFormat="1" applyFont="1" applyFill="1" applyBorder="1" applyAlignment="1">
      <alignment horizontal="right" vertical="center"/>
    </xf>
    <xf numFmtId="49" fontId="53" fillId="51" borderId="1" xfId="34" applyNumberFormat="1" applyFont="1" applyFill="1" applyBorder="1" applyAlignment="1">
      <alignment horizontal="right" vertical="center"/>
    </xf>
    <xf numFmtId="0" fontId="53" fillId="51" borderId="1" xfId="34" applyFont="1" applyFill="1" applyBorder="1" applyAlignment="1">
      <alignment vertical="center" wrapText="1"/>
    </xf>
    <xf numFmtId="3" fontId="53" fillId="51" borderId="1" xfId="34" applyNumberFormat="1" applyFont="1" applyFill="1" applyBorder="1" applyAlignment="1">
      <alignment horizontal="right" vertical="center"/>
    </xf>
    <xf numFmtId="3" fontId="0" fillId="0" borderId="0" xfId="0" applyNumberFormat="1" applyAlignment="1">
      <alignment vertical="center"/>
    </xf>
    <xf numFmtId="0" fontId="53" fillId="0" borderId="1" xfId="34" applyFont="1" applyBorder="1" applyAlignment="1">
      <alignment vertical="center"/>
    </xf>
    <xf numFmtId="0" fontId="53" fillId="0" borderId="1" xfId="34" applyFont="1" applyBorder="1" applyAlignment="1">
      <alignment vertical="center" wrapText="1"/>
    </xf>
    <xf numFmtId="3" fontId="53" fillId="0" borderId="1" xfId="34" applyNumberFormat="1" applyFont="1" applyBorder="1" applyAlignment="1">
      <alignment horizontal="right" vertical="center"/>
    </xf>
    <xf numFmtId="4" fontId="0" fillId="0" borderId="0" xfId="0" applyNumberFormat="1" applyAlignment="1">
      <alignment vertical="center"/>
    </xf>
    <xf numFmtId="4" fontId="0" fillId="0" borderId="0" xfId="0" applyNumberFormat="1"/>
    <xf numFmtId="0" fontId="52" fillId="49" borderId="1" xfId="0" applyFont="1" applyFill="1" applyBorder="1" applyAlignment="1">
      <alignment horizontal="left" vertical="center"/>
    </xf>
    <xf numFmtId="0" fontId="17" fillId="5" borderId="0" xfId="1" applyFont="1" applyFill="1">
      <alignment vertical="top"/>
    </xf>
    <xf numFmtId="0" fontId="17" fillId="0" borderId="0" xfId="1" applyFont="1">
      <alignment vertical="top"/>
    </xf>
    <xf numFmtId="0" fontId="17" fillId="6" borderId="0" xfId="1" applyFont="1" applyFill="1">
      <alignment vertical="top"/>
    </xf>
    <xf numFmtId="4" fontId="56" fillId="6" borderId="0" xfId="1" applyNumberFormat="1" applyFont="1" applyFill="1" applyAlignment="1">
      <alignment horizontal="right" vertical="top"/>
    </xf>
    <xf numFmtId="0" fontId="57" fillId="0" borderId="0" xfId="1" applyFont="1" applyAlignment="1">
      <alignment horizontal="left" vertical="top"/>
    </xf>
    <xf numFmtId="4" fontId="57" fillId="0" borderId="0" xfId="1" applyNumberFormat="1" applyFont="1" applyAlignment="1">
      <alignment horizontal="right" vertical="top"/>
    </xf>
    <xf numFmtId="0" fontId="57" fillId="0" borderId="0" xfId="1" applyFont="1" applyAlignment="1">
      <alignment horizontal="left" vertical="top" wrapText="1" readingOrder="1"/>
    </xf>
    <xf numFmtId="0" fontId="3" fillId="0" borderId="1" xfId="0" applyFont="1" applyFill="1" applyBorder="1" applyAlignment="1">
      <alignment horizontal="center" vertical="center" wrapText="1"/>
    </xf>
    <xf numFmtId="164" fontId="0" fillId="0" borderId="0" xfId="0" applyNumberFormat="1" applyAlignment="1">
      <alignment vertical="center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  <xf numFmtId="0" fontId="16" fillId="8" borderId="3" xfId="0" quotePrefix="1" applyFont="1" applyFill="1" applyBorder="1" applyAlignment="1">
      <alignment horizontal="left" vertical="center" wrapText="1"/>
    </xf>
    <xf numFmtId="0" fontId="17" fillId="8" borderId="4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0" borderId="0" xfId="0" applyFont="1" applyAlignment="1">
      <alignment wrapText="1"/>
    </xf>
    <xf numFmtId="0" fontId="16" fillId="9" borderId="3" xfId="0" applyFont="1" applyFill="1" applyBorder="1" applyAlignment="1">
      <alignment horizontal="left" vertical="center" wrapText="1"/>
    </xf>
    <xf numFmtId="0" fontId="16" fillId="9" borderId="4" xfId="0" applyFont="1" applyFill="1" applyBorder="1" applyAlignment="1">
      <alignment horizontal="left" vertical="center" wrapText="1"/>
    </xf>
    <xf numFmtId="0" fontId="16" fillId="9" borderId="5" xfId="0" applyFont="1" applyFill="1" applyBorder="1" applyAlignment="1">
      <alignment horizontal="left" vertical="center" wrapText="1"/>
    </xf>
    <xf numFmtId="0" fontId="16" fillId="8" borderId="3" xfId="0" applyFont="1" applyFill="1" applyBorder="1" applyAlignment="1">
      <alignment horizontal="left" vertical="center" wrapText="1"/>
    </xf>
    <xf numFmtId="0" fontId="16" fillId="8" borderId="4" xfId="0" applyFont="1" applyFill="1" applyBorder="1" applyAlignment="1">
      <alignment horizontal="left" vertical="center" wrapText="1"/>
    </xf>
    <xf numFmtId="0" fontId="16" fillId="8" borderId="5" xfId="0" applyFont="1" applyFill="1" applyBorder="1" applyAlignment="1">
      <alignment horizontal="left" vertical="center" wrapText="1"/>
    </xf>
    <xf numFmtId="0" fontId="18" fillId="0" borderId="0" xfId="0" applyFont="1" applyAlignment="1">
      <alignment horizontal="center" vertical="center" wrapText="1"/>
    </xf>
    <xf numFmtId="0" fontId="0" fillId="0" borderId="4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16" fillId="0" borderId="3" xfId="0" quotePrefix="1" applyFont="1" applyBorder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2" fillId="0" borderId="0" xfId="0" applyFont="1" applyAlignment="1">
      <alignment vertical="center" wrapText="1"/>
    </xf>
    <xf numFmtId="0" fontId="17" fillId="8" borderId="4" xfId="0" applyFont="1" applyFill="1" applyBorder="1" applyAlignment="1">
      <alignment vertical="center"/>
    </xf>
    <xf numFmtId="0" fontId="16" fillId="0" borderId="3" xfId="0" applyFont="1" applyBorder="1" applyAlignment="1">
      <alignment horizontal="left" vertical="center" wrapText="1"/>
    </xf>
    <xf numFmtId="0" fontId="17" fillId="0" borderId="4" xfId="0" applyFont="1" applyBorder="1" applyAlignment="1">
      <alignment vertical="center" wrapText="1"/>
    </xf>
    <xf numFmtId="0" fontId="16" fillId="0" borderId="3" xfId="0" quotePrefix="1" applyFont="1" applyBorder="1" applyAlignment="1">
      <alignment horizontal="left" vertical="center" wrapText="1"/>
    </xf>
    <xf numFmtId="0" fontId="13" fillId="0" borderId="0" xfId="0" applyFont="1" applyAlignment="1">
      <alignment vertical="center" wrapText="1"/>
    </xf>
    <xf numFmtId="0" fontId="16" fillId="7" borderId="0" xfId="0" applyFont="1" applyFill="1" applyAlignment="1">
      <alignment horizontal="left" vertical="center" wrapText="1"/>
    </xf>
    <xf numFmtId="0" fontId="16" fillId="7" borderId="14" xfId="0" applyFont="1" applyFill="1" applyBorder="1" applyAlignment="1">
      <alignment horizontal="left" vertical="center" wrapText="1"/>
    </xf>
    <xf numFmtId="0" fontId="3" fillId="9" borderId="3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 wrapText="1"/>
    </xf>
    <xf numFmtId="0" fontId="55" fillId="5" borderId="0" xfId="1" applyFont="1" applyFill="1" applyAlignment="1">
      <alignment horizontal="left" vertical="top" wrapText="1"/>
    </xf>
    <xf numFmtId="0" fontId="6" fillId="6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/>
    </xf>
    <xf numFmtId="0" fontId="57" fillId="0" borderId="0" xfId="1" applyFont="1" applyAlignment="1">
      <alignment horizontal="left" vertical="top"/>
    </xf>
    <xf numFmtId="0" fontId="56" fillId="6" borderId="0" xfId="1" applyFont="1" applyFill="1" applyAlignment="1">
      <alignment horizontal="left" vertical="top" wrapText="1"/>
    </xf>
    <xf numFmtId="0" fontId="5" fillId="4" borderId="0" xfId="1" applyFont="1" applyFill="1" applyAlignment="1">
      <alignment horizontal="left" vertical="top" wrapText="1"/>
    </xf>
    <xf numFmtId="0" fontId="7" fillId="0" borderId="0" xfId="1" applyFont="1" applyAlignment="1">
      <alignment horizontal="left" vertical="top" wrapText="1" readingOrder="1"/>
    </xf>
    <xf numFmtId="0" fontId="4" fillId="0" borderId="0" xfId="1" applyFont="1" applyAlignment="1">
      <alignment horizontal="left" vertical="top" wrapText="1" readingOrder="1"/>
    </xf>
    <xf numFmtId="0" fontId="5" fillId="2" borderId="0" xfId="1" applyFont="1" applyFill="1" applyAlignment="1">
      <alignment horizontal="left" vertical="top" wrapText="1"/>
    </xf>
    <xf numFmtId="0" fontId="1" fillId="0" borderId="0" xfId="1" applyFont="1" applyAlignment="1">
      <alignment horizontal="center" vertical="top" wrapText="1"/>
    </xf>
    <xf numFmtId="0" fontId="55" fillId="3" borderId="0" xfId="1" applyFont="1" applyFill="1" applyAlignment="1">
      <alignment horizontal="left" vertical="top" wrapText="1"/>
    </xf>
  </cellXfs>
  <cellStyles count="537">
    <cellStyle name="Bad 1" xfId="2"/>
    <cellStyle name="Heading 1 1" xfId="3"/>
    <cellStyle name="Heading 2 1" xfId="4"/>
    <cellStyle name="Hyperlink 2" xfId="5"/>
    <cellStyle name="Hyperlink 3" xfId="6"/>
    <cellStyle name="KeyStyle" xfId="7"/>
    <cellStyle name="Neutral 1" xfId="8"/>
    <cellStyle name="Normal 2" xfId="9"/>
    <cellStyle name="Normal 2 10" xfId="10"/>
    <cellStyle name="Normal 2 11" xfId="11"/>
    <cellStyle name="Normal 2 12" xfId="12"/>
    <cellStyle name="Normal 2 2" xfId="13"/>
    <cellStyle name="Normal 2 3" xfId="14"/>
    <cellStyle name="Normal 2 4" xfId="15"/>
    <cellStyle name="Normal 2 5" xfId="16"/>
    <cellStyle name="Normal 2 6" xfId="17"/>
    <cellStyle name="Normal 2 7" xfId="18"/>
    <cellStyle name="Normal 2 8" xfId="19"/>
    <cellStyle name="Normal 2 9" xfId="20"/>
    <cellStyle name="Normal 3" xfId="21"/>
    <cellStyle name="Normal 3 10" xfId="22"/>
    <cellStyle name="Normal 3 11" xfId="23"/>
    <cellStyle name="Normal 3 12" xfId="24"/>
    <cellStyle name="Normal 3 2" xfId="25"/>
    <cellStyle name="Normal 3 3" xfId="26"/>
    <cellStyle name="Normal 3 4" xfId="27"/>
    <cellStyle name="Normal 3 5" xfId="28"/>
    <cellStyle name="Normal 3 6" xfId="29"/>
    <cellStyle name="Normal 3 7" xfId="30"/>
    <cellStyle name="Normal 3 8" xfId="31"/>
    <cellStyle name="Normal 3 9" xfId="32"/>
    <cellStyle name="Normal 4" xfId="33"/>
    <cellStyle name="Normal_REBALANS CERNA1" xfId="34"/>
    <cellStyle name="Normalno 2" xfId="1"/>
    <cellStyle name="Obično" xfId="0" builtinId="0"/>
    <cellStyle name="Obično 10" xfId="35"/>
    <cellStyle name="Obično 11" xfId="36"/>
    <cellStyle name="Obično 13" xfId="37"/>
    <cellStyle name="Obično 15" xfId="38"/>
    <cellStyle name="Obično 17" xfId="39"/>
    <cellStyle name="Obično 2" xfId="40"/>
    <cellStyle name="Obično 2 2" xfId="41"/>
    <cellStyle name="Obično 2 3" xfId="42"/>
    <cellStyle name="Obično 2 4" xfId="43"/>
    <cellStyle name="Obično 2 5" xfId="44"/>
    <cellStyle name="Obično 20" xfId="45"/>
    <cellStyle name="Obično 21" xfId="46"/>
    <cellStyle name="Obično 23" xfId="47"/>
    <cellStyle name="Obično 24" xfId="48"/>
    <cellStyle name="Obično 25" xfId="49"/>
    <cellStyle name="Obično 26" xfId="50"/>
    <cellStyle name="Obično 28" xfId="51"/>
    <cellStyle name="Obično 29" xfId="52"/>
    <cellStyle name="Obično 3" xfId="53"/>
    <cellStyle name="Obično 30" xfId="54"/>
    <cellStyle name="Obično 31" xfId="55"/>
    <cellStyle name="Obično 34" xfId="56"/>
    <cellStyle name="Obično 35" xfId="57"/>
    <cellStyle name="Obično 36" xfId="58"/>
    <cellStyle name="Obično 37" xfId="59"/>
    <cellStyle name="Obično 40" xfId="60"/>
    <cellStyle name="Obično 42" xfId="61"/>
    <cellStyle name="Obično 44" xfId="62"/>
    <cellStyle name="Obično 46" xfId="63"/>
    <cellStyle name="Obično 48" xfId="64"/>
    <cellStyle name="Obično 5" xfId="65"/>
    <cellStyle name="Obično 5 2" xfId="66"/>
    <cellStyle name="Obično 5 3" xfId="67"/>
    <cellStyle name="Obično 5 4" xfId="68"/>
    <cellStyle name="Obično 50" xfId="69"/>
    <cellStyle name="Obično 52" xfId="70"/>
    <cellStyle name="Obično 54" xfId="71"/>
    <cellStyle name="Obično 56" xfId="72"/>
    <cellStyle name="Obično 58" xfId="73"/>
    <cellStyle name="Obično 6" xfId="74"/>
    <cellStyle name="Obično 60" xfId="75"/>
    <cellStyle name="Obično 62" xfId="76"/>
    <cellStyle name="Obično 64" xfId="77"/>
    <cellStyle name="Obično 66" xfId="78"/>
    <cellStyle name="Obično 68" xfId="79"/>
    <cellStyle name="Obično 70" xfId="80"/>
    <cellStyle name="Obično 72" xfId="81"/>
    <cellStyle name="Obično 74" xfId="82"/>
    <cellStyle name="Obično 76" xfId="83"/>
    <cellStyle name="Obično 77" xfId="84"/>
    <cellStyle name="Obično 79" xfId="85"/>
    <cellStyle name="Obično 80" xfId="86"/>
    <cellStyle name="Obično 83" xfId="87"/>
    <cellStyle name="Obično 84" xfId="88"/>
    <cellStyle name="Obično 85" xfId="89"/>
    <cellStyle name="Obično 86" xfId="90"/>
    <cellStyle name="Obično 87" xfId="91"/>
    <cellStyle name="Obično 88" xfId="92"/>
    <cellStyle name="Obično 89" xfId="93"/>
    <cellStyle name="Obično 9" xfId="94"/>
    <cellStyle name="Obično 90" xfId="95"/>
    <cellStyle name="Obično 91" xfId="96"/>
    <cellStyle name="SAPBEXaggData" xfId="97"/>
    <cellStyle name="SAPBEXaggData 2" xfId="98"/>
    <cellStyle name="SAPBEXaggData 2 2" xfId="99"/>
    <cellStyle name="SAPBEXaggData 2 3" xfId="100"/>
    <cellStyle name="SAPBEXaggData 3" xfId="101"/>
    <cellStyle name="SAPBEXaggData 4" xfId="102"/>
    <cellStyle name="SAPBEXaggData 5" xfId="103"/>
    <cellStyle name="SAPBEXaggData 6" xfId="104"/>
    <cellStyle name="SAPBEXaggData 7" xfId="105"/>
    <cellStyle name="SAPBEXaggData 8" xfId="106"/>
    <cellStyle name="SAPBEXaggData 9" xfId="107"/>
    <cellStyle name="SAPBEXaggDataEmph" xfId="108"/>
    <cellStyle name="SAPBEXaggDataEmph 2" xfId="109"/>
    <cellStyle name="SAPBEXaggDataEmph 2 2" xfId="110"/>
    <cellStyle name="SAPBEXaggDataEmph 2 3" xfId="111"/>
    <cellStyle name="SAPBEXaggDataEmph 3" xfId="112"/>
    <cellStyle name="SAPBEXaggDataEmph 4" xfId="113"/>
    <cellStyle name="SAPBEXaggDataEmph 5" xfId="114"/>
    <cellStyle name="SAPBEXaggDataEmph 6" xfId="115"/>
    <cellStyle name="SAPBEXaggDataEmph 7" xfId="116"/>
    <cellStyle name="SAPBEXaggDataEmph 8" xfId="117"/>
    <cellStyle name="SAPBEXaggDataEmph 9" xfId="118"/>
    <cellStyle name="SAPBEXaggItem" xfId="119"/>
    <cellStyle name="SAPBEXaggItem 2" xfId="120"/>
    <cellStyle name="SAPBEXaggItem 2 2" xfId="121"/>
    <cellStyle name="SAPBEXaggItem 2 3" xfId="122"/>
    <cellStyle name="SAPBEXaggItem 3" xfId="123"/>
    <cellStyle name="SAPBEXaggItem 4" xfId="124"/>
    <cellStyle name="SAPBEXaggItem 5" xfId="125"/>
    <cellStyle name="SAPBEXaggItem 6" xfId="126"/>
    <cellStyle name="SAPBEXaggItem 7" xfId="127"/>
    <cellStyle name="SAPBEXaggItem 8" xfId="128"/>
    <cellStyle name="SAPBEXaggItem 9" xfId="129"/>
    <cellStyle name="SAPBEXaggItemX" xfId="130"/>
    <cellStyle name="SAPBEXaggItemX 2" xfId="131"/>
    <cellStyle name="SAPBEXaggItemX 2 2" xfId="132"/>
    <cellStyle name="SAPBEXaggItemX 2 3" xfId="133"/>
    <cellStyle name="SAPBEXaggItemX 3" xfId="134"/>
    <cellStyle name="SAPBEXaggItemX 4" xfId="135"/>
    <cellStyle name="SAPBEXaggItemX 5" xfId="136"/>
    <cellStyle name="SAPBEXaggItemX 6" xfId="137"/>
    <cellStyle name="SAPBEXaggItemX 7" xfId="138"/>
    <cellStyle name="SAPBEXaggItemX 8" xfId="139"/>
    <cellStyle name="SAPBEXaggItemX 9" xfId="140"/>
    <cellStyle name="SAPBEXchaText" xfId="141"/>
    <cellStyle name="SAPBEXchaText 2" xfId="142"/>
    <cellStyle name="SAPBEXchaText 2 2" xfId="143"/>
    <cellStyle name="SAPBEXchaText 2 3" xfId="144"/>
    <cellStyle name="SAPBEXchaText 3" xfId="145"/>
    <cellStyle name="SAPBEXchaText 4" xfId="146"/>
    <cellStyle name="SAPBEXchaText 5" xfId="147"/>
    <cellStyle name="SAPBEXchaText 6" xfId="148"/>
    <cellStyle name="SAPBEXchaText 7" xfId="149"/>
    <cellStyle name="SAPBEXchaText 8" xfId="150"/>
    <cellStyle name="SAPBEXchaText 9" xfId="151"/>
    <cellStyle name="SAPBEXexcBad7" xfId="152"/>
    <cellStyle name="SAPBEXexcBad7 2" xfId="153"/>
    <cellStyle name="SAPBEXexcBad7 2 2" xfId="154"/>
    <cellStyle name="SAPBEXexcBad7 2 3" xfId="155"/>
    <cellStyle name="SAPBEXexcBad7 3" xfId="156"/>
    <cellStyle name="SAPBEXexcBad7 4" xfId="157"/>
    <cellStyle name="SAPBEXexcBad7 5" xfId="158"/>
    <cellStyle name="SAPBEXexcBad7 6" xfId="159"/>
    <cellStyle name="SAPBEXexcBad7 7" xfId="160"/>
    <cellStyle name="SAPBEXexcBad7 8" xfId="161"/>
    <cellStyle name="SAPBEXexcBad7 9" xfId="162"/>
    <cellStyle name="SAPBEXexcBad8" xfId="163"/>
    <cellStyle name="SAPBEXexcBad8 2" xfId="164"/>
    <cellStyle name="SAPBEXexcBad8 2 2" xfId="165"/>
    <cellStyle name="SAPBEXexcBad8 2 3" xfId="166"/>
    <cellStyle name="SAPBEXexcBad8 3" xfId="167"/>
    <cellStyle name="SAPBEXexcBad8 4" xfId="168"/>
    <cellStyle name="SAPBEXexcBad8 5" xfId="169"/>
    <cellStyle name="SAPBEXexcBad8 6" xfId="170"/>
    <cellStyle name="SAPBEXexcBad8 7" xfId="171"/>
    <cellStyle name="SAPBEXexcBad8 8" xfId="172"/>
    <cellStyle name="SAPBEXexcBad8 9" xfId="173"/>
    <cellStyle name="SAPBEXexcBad9" xfId="174"/>
    <cellStyle name="SAPBEXexcBad9 2" xfId="175"/>
    <cellStyle name="SAPBEXexcBad9 2 2" xfId="176"/>
    <cellStyle name="SAPBEXexcBad9 2 3" xfId="177"/>
    <cellStyle name="SAPBEXexcBad9 3" xfId="178"/>
    <cellStyle name="SAPBEXexcBad9 4" xfId="179"/>
    <cellStyle name="SAPBEXexcBad9 5" xfId="180"/>
    <cellStyle name="SAPBEXexcBad9 6" xfId="181"/>
    <cellStyle name="SAPBEXexcBad9 7" xfId="182"/>
    <cellStyle name="SAPBEXexcBad9 8" xfId="183"/>
    <cellStyle name="SAPBEXexcBad9 9" xfId="184"/>
    <cellStyle name="SAPBEXexcCritical4" xfId="185"/>
    <cellStyle name="SAPBEXexcCritical4 2" xfId="186"/>
    <cellStyle name="SAPBEXexcCritical4 2 2" xfId="187"/>
    <cellStyle name="SAPBEXexcCritical4 2 3" xfId="188"/>
    <cellStyle name="SAPBEXexcCritical4 3" xfId="189"/>
    <cellStyle name="SAPBEXexcCritical4 4" xfId="190"/>
    <cellStyle name="SAPBEXexcCritical4 5" xfId="191"/>
    <cellStyle name="SAPBEXexcCritical4 6" xfId="192"/>
    <cellStyle name="SAPBEXexcCritical4 7" xfId="193"/>
    <cellStyle name="SAPBEXexcCritical4 8" xfId="194"/>
    <cellStyle name="SAPBEXexcCritical4 9" xfId="195"/>
    <cellStyle name="SAPBEXexcCritical5" xfId="196"/>
    <cellStyle name="SAPBEXexcCritical5 2" xfId="197"/>
    <cellStyle name="SAPBEXexcCritical5 2 2" xfId="198"/>
    <cellStyle name="SAPBEXexcCritical5 2 3" xfId="199"/>
    <cellStyle name="SAPBEXexcCritical5 3" xfId="200"/>
    <cellStyle name="SAPBEXexcCritical5 4" xfId="201"/>
    <cellStyle name="SAPBEXexcCritical5 5" xfId="202"/>
    <cellStyle name="SAPBEXexcCritical5 6" xfId="203"/>
    <cellStyle name="SAPBEXexcCritical5 7" xfId="204"/>
    <cellStyle name="SAPBEXexcCritical5 8" xfId="205"/>
    <cellStyle name="SAPBEXexcCritical5 9" xfId="206"/>
    <cellStyle name="SAPBEXexcCritical6" xfId="207"/>
    <cellStyle name="SAPBEXexcCritical6 2" xfId="208"/>
    <cellStyle name="SAPBEXexcCritical6 2 2" xfId="209"/>
    <cellStyle name="SAPBEXexcCritical6 2 3" xfId="210"/>
    <cellStyle name="SAPBEXexcCritical6 3" xfId="211"/>
    <cellStyle name="SAPBEXexcCritical6 4" xfId="212"/>
    <cellStyle name="SAPBEXexcCritical6 5" xfId="213"/>
    <cellStyle name="SAPBEXexcCritical6 6" xfId="214"/>
    <cellStyle name="SAPBEXexcCritical6 7" xfId="215"/>
    <cellStyle name="SAPBEXexcCritical6 8" xfId="216"/>
    <cellStyle name="SAPBEXexcCritical6 9" xfId="217"/>
    <cellStyle name="SAPBEXexcGood1" xfId="218"/>
    <cellStyle name="SAPBEXexcGood1 2" xfId="219"/>
    <cellStyle name="SAPBEXexcGood1 2 2" xfId="220"/>
    <cellStyle name="SAPBEXexcGood1 2 3" xfId="221"/>
    <cellStyle name="SAPBEXexcGood1 3" xfId="222"/>
    <cellStyle name="SAPBEXexcGood1 4" xfId="223"/>
    <cellStyle name="SAPBEXexcGood1 5" xfId="224"/>
    <cellStyle name="SAPBEXexcGood1 6" xfId="225"/>
    <cellStyle name="SAPBEXexcGood1 7" xfId="226"/>
    <cellStyle name="SAPBEXexcGood1 8" xfId="227"/>
    <cellStyle name="SAPBEXexcGood1 9" xfId="228"/>
    <cellStyle name="SAPBEXexcGood2" xfId="229"/>
    <cellStyle name="SAPBEXexcGood2 2" xfId="230"/>
    <cellStyle name="SAPBEXexcGood2 2 2" xfId="231"/>
    <cellStyle name="SAPBEXexcGood2 2 3" xfId="232"/>
    <cellStyle name="SAPBEXexcGood2 3" xfId="233"/>
    <cellStyle name="SAPBEXexcGood2 4" xfId="234"/>
    <cellStyle name="SAPBEXexcGood2 5" xfId="235"/>
    <cellStyle name="SAPBEXexcGood2 6" xfId="236"/>
    <cellStyle name="SAPBEXexcGood2 7" xfId="237"/>
    <cellStyle name="SAPBEXexcGood2 8" xfId="238"/>
    <cellStyle name="SAPBEXexcGood2 9" xfId="239"/>
    <cellStyle name="SAPBEXexcGood3" xfId="240"/>
    <cellStyle name="SAPBEXexcGood3 2" xfId="241"/>
    <cellStyle name="SAPBEXexcGood3 2 2" xfId="242"/>
    <cellStyle name="SAPBEXexcGood3 2 3" xfId="243"/>
    <cellStyle name="SAPBEXexcGood3 3" xfId="244"/>
    <cellStyle name="SAPBEXexcGood3 4" xfId="245"/>
    <cellStyle name="SAPBEXexcGood3 5" xfId="246"/>
    <cellStyle name="SAPBEXexcGood3 6" xfId="247"/>
    <cellStyle name="SAPBEXexcGood3 7" xfId="248"/>
    <cellStyle name="SAPBEXexcGood3 8" xfId="249"/>
    <cellStyle name="SAPBEXexcGood3 9" xfId="250"/>
    <cellStyle name="SAPBEXfilterDrill" xfId="251"/>
    <cellStyle name="SAPBEXfilterDrill 2" xfId="252"/>
    <cellStyle name="SAPBEXfilterDrill 2 2" xfId="253"/>
    <cellStyle name="SAPBEXfilterDrill 2 3" xfId="254"/>
    <cellStyle name="SAPBEXfilterDrill 3" xfId="255"/>
    <cellStyle name="SAPBEXfilterDrill 4" xfId="256"/>
    <cellStyle name="SAPBEXfilterDrill 5" xfId="257"/>
    <cellStyle name="SAPBEXfilterDrill 6" xfId="258"/>
    <cellStyle name="SAPBEXfilterDrill 7" xfId="259"/>
    <cellStyle name="SAPBEXfilterDrill 8" xfId="260"/>
    <cellStyle name="SAPBEXfilterDrill 9" xfId="261"/>
    <cellStyle name="SAPBEXfilterItem" xfId="262"/>
    <cellStyle name="SAPBEXfilterItem 2" xfId="263"/>
    <cellStyle name="SAPBEXfilterItem 2 2" xfId="264"/>
    <cellStyle name="SAPBEXfilterItem 2 3" xfId="265"/>
    <cellStyle name="SAPBEXfilterItem 3" xfId="266"/>
    <cellStyle name="SAPBEXfilterItem 4" xfId="267"/>
    <cellStyle name="SAPBEXfilterItem 5" xfId="268"/>
    <cellStyle name="SAPBEXfilterItem 6" xfId="269"/>
    <cellStyle name="SAPBEXfilterItem 7" xfId="270"/>
    <cellStyle name="SAPBEXfilterItem 8" xfId="271"/>
    <cellStyle name="SAPBEXfilterItem 9" xfId="272"/>
    <cellStyle name="SAPBEXfilterText" xfId="273"/>
    <cellStyle name="SAPBEXfilterText 2" xfId="274"/>
    <cellStyle name="SAPBEXfilterText 2 2" xfId="275"/>
    <cellStyle name="SAPBEXfilterText 2 3" xfId="276"/>
    <cellStyle name="SAPBEXfilterText 3" xfId="277"/>
    <cellStyle name="SAPBEXfilterText 4" xfId="278"/>
    <cellStyle name="SAPBEXfilterText 5" xfId="279"/>
    <cellStyle name="SAPBEXfilterText 6" xfId="280"/>
    <cellStyle name="SAPBEXfilterText 7" xfId="281"/>
    <cellStyle name="SAPBEXfilterText 8" xfId="282"/>
    <cellStyle name="SAPBEXfilterText 9" xfId="283"/>
    <cellStyle name="SAPBEXformats" xfId="284"/>
    <cellStyle name="SAPBEXformats 2" xfId="285"/>
    <cellStyle name="SAPBEXformats 2 2" xfId="286"/>
    <cellStyle name="SAPBEXformats 2 3" xfId="287"/>
    <cellStyle name="SAPBEXformats 3" xfId="288"/>
    <cellStyle name="SAPBEXformats 4" xfId="289"/>
    <cellStyle name="SAPBEXformats 5" xfId="290"/>
    <cellStyle name="SAPBEXformats 6" xfId="291"/>
    <cellStyle name="SAPBEXformats 7" xfId="292"/>
    <cellStyle name="SAPBEXformats 8" xfId="293"/>
    <cellStyle name="SAPBEXformats 9" xfId="294"/>
    <cellStyle name="SAPBEXheaderItem" xfId="295"/>
    <cellStyle name="SAPBEXheaderItem 2" xfId="296"/>
    <cellStyle name="SAPBEXheaderItem 2 2" xfId="297"/>
    <cellStyle name="SAPBEXheaderItem 2 3" xfId="298"/>
    <cellStyle name="SAPBEXheaderItem 3" xfId="299"/>
    <cellStyle name="SAPBEXheaderItem 4" xfId="300"/>
    <cellStyle name="SAPBEXheaderItem 5" xfId="301"/>
    <cellStyle name="SAPBEXheaderItem 6" xfId="302"/>
    <cellStyle name="SAPBEXheaderItem 7" xfId="303"/>
    <cellStyle name="SAPBEXheaderItem 8" xfId="304"/>
    <cellStyle name="SAPBEXheaderItem 9" xfId="305"/>
    <cellStyle name="SAPBEXheaderText" xfId="306"/>
    <cellStyle name="SAPBEXheaderText 2" xfId="307"/>
    <cellStyle name="SAPBEXheaderText 2 2" xfId="308"/>
    <cellStyle name="SAPBEXheaderText 2 3" xfId="309"/>
    <cellStyle name="SAPBEXheaderText 3" xfId="310"/>
    <cellStyle name="SAPBEXheaderText 4" xfId="311"/>
    <cellStyle name="SAPBEXheaderText 5" xfId="312"/>
    <cellStyle name="SAPBEXheaderText 6" xfId="313"/>
    <cellStyle name="SAPBEXheaderText 7" xfId="314"/>
    <cellStyle name="SAPBEXheaderText 8" xfId="315"/>
    <cellStyle name="SAPBEXheaderText 9" xfId="316"/>
    <cellStyle name="SAPBEXHLevel0" xfId="317"/>
    <cellStyle name="SAPBEXHLevel0 2" xfId="318"/>
    <cellStyle name="SAPBEXHLevel0 2 2" xfId="319"/>
    <cellStyle name="SAPBEXHLevel0 2 3" xfId="320"/>
    <cellStyle name="SAPBEXHLevel0 3" xfId="321"/>
    <cellStyle name="SAPBEXHLevel0 4" xfId="322"/>
    <cellStyle name="SAPBEXHLevel0 5" xfId="323"/>
    <cellStyle name="SAPBEXHLevel0 6" xfId="324"/>
    <cellStyle name="SAPBEXHLevel0 7" xfId="325"/>
    <cellStyle name="SAPBEXHLevel0 8" xfId="326"/>
    <cellStyle name="SAPBEXHLevel0 9" xfId="327"/>
    <cellStyle name="SAPBEXHLevel0X" xfId="328"/>
    <cellStyle name="SAPBEXHLevel0X 2" xfId="329"/>
    <cellStyle name="SAPBEXHLevel0X 2 2" xfId="330"/>
    <cellStyle name="SAPBEXHLevel0X 2 3" xfId="331"/>
    <cellStyle name="SAPBEXHLevel0X 3" xfId="332"/>
    <cellStyle name="SAPBEXHLevel0X 4" xfId="333"/>
    <cellStyle name="SAPBEXHLevel0X 5" xfId="334"/>
    <cellStyle name="SAPBEXHLevel0X 6" xfId="335"/>
    <cellStyle name="SAPBEXHLevel0X 7" xfId="336"/>
    <cellStyle name="SAPBEXHLevel0X 8" xfId="337"/>
    <cellStyle name="SAPBEXHLevel0X 9" xfId="338"/>
    <cellStyle name="SAPBEXHLevel1" xfId="339"/>
    <cellStyle name="SAPBEXHLevel1 2" xfId="340"/>
    <cellStyle name="SAPBEXHLevel1 2 2" xfId="341"/>
    <cellStyle name="SAPBEXHLevel1 2 3" xfId="342"/>
    <cellStyle name="SAPBEXHLevel1 3" xfId="343"/>
    <cellStyle name="SAPBEXHLevel1 4" xfId="344"/>
    <cellStyle name="SAPBEXHLevel1 5" xfId="345"/>
    <cellStyle name="SAPBEXHLevel1 6" xfId="346"/>
    <cellStyle name="SAPBEXHLevel1 7" xfId="347"/>
    <cellStyle name="SAPBEXHLevel1 8" xfId="348"/>
    <cellStyle name="SAPBEXHLevel1 9" xfId="349"/>
    <cellStyle name="SAPBEXHLevel1X" xfId="350"/>
    <cellStyle name="SAPBEXHLevel1X 2" xfId="351"/>
    <cellStyle name="SAPBEXHLevel1X 2 2" xfId="352"/>
    <cellStyle name="SAPBEXHLevel1X 2 3" xfId="353"/>
    <cellStyle name="SAPBEXHLevel1X 3" xfId="354"/>
    <cellStyle name="SAPBEXHLevel1X 4" xfId="355"/>
    <cellStyle name="SAPBEXHLevel1X 5" xfId="356"/>
    <cellStyle name="SAPBEXHLevel1X 6" xfId="357"/>
    <cellStyle name="SAPBEXHLevel1X 7" xfId="358"/>
    <cellStyle name="SAPBEXHLevel1X 8" xfId="359"/>
    <cellStyle name="SAPBEXHLevel1X 9" xfId="360"/>
    <cellStyle name="SAPBEXHLevel2" xfId="361"/>
    <cellStyle name="SAPBEXHLevel2 2" xfId="362"/>
    <cellStyle name="SAPBEXHLevel2 2 2" xfId="363"/>
    <cellStyle name="SAPBEXHLevel2 2 2 2" xfId="364"/>
    <cellStyle name="SAPBEXHLevel2 2 2 3" xfId="365"/>
    <cellStyle name="SAPBEXHLevel2 2 3" xfId="366"/>
    <cellStyle name="SAPBEXHLevel2 2 4" xfId="367"/>
    <cellStyle name="SAPBEXHLevel2 2 5" xfId="368"/>
    <cellStyle name="SAPBEXHLevel2 2 6" xfId="369"/>
    <cellStyle name="SAPBEXHLevel2 3" xfId="370"/>
    <cellStyle name="SAPBEXHLevel2 4" xfId="371"/>
    <cellStyle name="SAPBEXHLevel2 5" xfId="372"/>
    <cellStyle name="SAPBEXHLevel2 6" xfId="373"/>
    <cellStyle name="SAPBEXHLevel2 7" xfId="374"/>
    <cellStyle name="SAPBEXHLevel2 8" xfId="375"/>
    <cellStyle name="SAPBEXHLevel2 9" xfId="376"/>
    <cellStyle name="SAPBEXHLevel2X" xfId="377"/>
    <cellStyle name="SAPBEXHLevel2X 2" xfId="378"/>
    <cellStyle name="SAPBEXHLevel2X 2 2" xfId="379"/>
    <cellStyle name="SAPBEXHLevel2X 2 3" xfId="380"/>
    <cellStyle name="SAPBEXHLevel2X 3" xfId="381"/>
    <cellStyle name="SAPBEXHLevel2X 4" xfId="382"/>
    <cellStyle name="SAPBEXHLevel2X 5" xfId="383"/>
    <cellStyle name="SAPBEXHLevel2X 6" xfId="384"/>
    <cellStyle name="SAPBEXHLevel2X 7" xfId="385"/>
    <cellStyle name="SAPBEXHLevel2X 8" xfId="386"/>
    <cellStyle name="SAPBEXHLevel2X 9" xfId="387"/>
    <cellStyle name="SAPBEXHLevel3" xfId="388"/>
    <cellStyle name="SAPBEXHLevel3 2" xfId="389"/>
    <cellStyle name="SAPBEXHLevel3 2 2" xfId="390"/>
    <cellStyle name="SAPBEXHLevel3 2 3" xfId="391"/>
    <cellStyle name="SAPBEXHLevel3 3" xfId="392"/>
    <cellStyle name="SAPBEXHLevel3 4" xfId="393"/>
    <cellStyle name="SAPBEXHLevel3 5" xfId="394"/>
    <cellStyle name="SAPBEXHLevel3 6" xfId="395"/>
    <cellStyle name="SAPBEXHLevel3 7" xfId="396"/>
    <cellStyle name="SAPBEXHLevel3 8" xfId="397"/>
    <cellStyle name="SAPBEXHLevel3 9" xfId="398"/>
    <cellStyle name="SAPBEXHLevel3X" xfId="399"/>
    <cellStyle name="SAPBEXHLevel3X 2" xfId="400"/>
    <cellStyle name="SAPBEXHLevel3X 2 2" xfId="401"/>
    <cellStyle name="SAPBEXHLevel3X 2 3" xfId="402"/>
    <cellStyle name="SAPBEXHLevel3X 3" xfId="403"/>
    <cellStyle name="SAPBEXHLevel3X 4" xfId="404"/>
    <cellStyle name="SAPBEXHLevel3X 5" xfId="405"/>
    <cellStyle name="SAPBEXHLevel3X 6" xfId="406"/>
    <cellStyle name="SAPBEXHLevel3X 7" xfId="407"/>
    <cellStyle name="SAPBEXHLevel3X 8" xfId="408"/>
    <cellStyle name="SAPBEXHLevel3X 9" xfId="409"/>
    <cellStyle name="SAPBEXinputData" xfId="410"/>
    <cellStyle name="SAPBEXresData" xfId="411"/>
    <cellStyle name="SAPBEXresData 2" xfId="412"/>
    <cellStyle name="SAPBEXresData 2 2" xfId="413"/>
    <cellStyle name="SAPBEXresData 2 3" xfId="414"/>
    <cellStyle name="SAPBEXresData 3" xfId="415"/>
    <cellStyle name="SAPBEXresData 4" xfId="416"/>
    <cellStyle name="SAPBEXresData 5" xfId="417"/>
    <cellStyle name="SAPBEXresData 6" xfId="418"/>
    <cellStyle name="SAPBEXresData 7" xfId="419"/>
    <cellStyle name="SAPBEXresData 8" xfId="420"/>
    <cellStyle name="SAPBEXresData 9" xfId="421"/>
    <cellStyle name="SAPBEXresDataEmph" xfId="422"/>
    <cellStyle name="SAPBEXresDataEmph 2" xfId="423"/>
    <cellStyle name="SAPBEXresDataEmph 2 2" xfId="424"/>
    <cellStyle name="SAPBEXresDataEmph 2 3" xfId="425"/>
    <cellStyle name="SAPBEXresDataEmph 3" xfId="426"/>
    <cellStyle name="SAPBEXresDataEmph 4" xfId="427"/>
    <cellStyle name="SAPBEXresDataEmph 5" xfId="428"/>
    <cellStyle name="SAPBEXresDataEmph 6" xfId="429"/>
    <cellStyle name="SAPBEXresDataEmph 7" xfId="430"/>
    <cellStyle name="SAPBEXresDataEmph 8" xfId="431"/>
    <cellStyle name="SAPBEXresDataEmph 9" xfId="432"/>
    <cellStyle name="SAPBEXresItem" xfId="433"/>
    <cellStyle name="SAPBEXresItem 2" xfId="434"/>
    <cellStyle name="SAPBEXresItem 2 2" xfId="435"/>
    <cellStyle name="SAPBEXresItem 2 3" xfId="436"/>
    <cellStyle name="SAPBEXresItem 3" xfId="437"/>
    <cellStyle name="SAPBEXresItem 4" xfId="438"/>
    <cellStyle name="SAPBEXresItem 5" xfId="439"/>
    <cellStyle name="SAPBEXresItem 6" xfId="440"/>
    <cellStyle name="SAPBEXresItem 7" xfId="441"/>
    <cellStyle name="SAPBEXresItem 8" xfId="442"/>
    <cellStyle name="SAPBEXresItem 9" xfId="443"/>
    <cellStyle name="SAPBEXresItemX" xfId="444"/>
    <cellStyle name="SAPBEXresItemX 2" xfId="445"/>
    <cellStyle name="SAPBEXresItemX 2 2" xfId="446"/>
    <cellStyle name="SAPBEXresItemX 2 3" xfId="447"/>
    <cellStyle name="SAPBEXresItemX 3" xfId="448"/>
    <cellStyle name="SAPBEXresItemX 4" xfId="449"/>
    <cellStyle name="SAPBEXresItemX 5" xfId="450"/>
    <cellStyle name="SAPBEXresItemX 6" xfId="451"/>
    <cellStyle name="SAPBEXresItemX 7" xfId="452"/>
    <cellStyle name="SAPBEXresItemX 8" xfId="453"/>
    <cellStyle name="SAPBEXresItemX 9" xfId="454"/>
    <cellStyle name="SAPBEXstdData" xfId="455"/>
    <cellStyle name="SAPBEXstdData 2" xfId="456"/>
    <cellStyle name="SAPBEXstdData 2 2" xfId="457"/>
    <cellStyle name="SAPBEXstdData 2 2 2" xfId="458"/>
    <cellStyle name="SAPBEXstdData 2 2 3" xfId="459"/>
    <cellStyle name="SAPBEXstdData 2 3" xfId="460"/>
    <cellStyle name="SAPBEXstdData 2 4" xfId="461"/>
    <cellStyle name="SAPBEXstdData 2 5" xfId="462"/>
    <cellStyle name="SAPBEXstdData 2 6" xfId="463"/>
    <cellStyle name="SAPBEXstdData 3" xfId="464"/>
    <cellStyle name="SAPBEXstdData 4" xfId="465"/>
    <cellStyle name="SAPBEXstdData 5" xfId="466"/>
    <cellStyle name="SAPBEXstdData 6" xfId="467"/>
    <cellStyle name="SAPBEXstdData 7" xfId="468"/>
    <cellStyle name="SAPBEXstdData 8" xfId="469"/>
    <cellStyle name="SAPBEXstdData 9" xfId="470"/>
    <cellStyle name="SAPBEXstdDataEmph" xfId="471"/>
    <cellStyle name="SAPBEXstdDataEmph 2" xfId="472"/>
    <cellStyle name="SAPBEXstdDataEmph 2 2" xfId="473"/>
    <cellStyle name="SAPBEXstdDataEmph 2 3" xfId="474"/>
    <cellStyle name="SAPBEXstdDataEmph 3" xfId="475"/>
    <cellStyle name="SAPBEXstdDataEmph 4" xfId="476"/>
    <cellStyle name="SAPBEXstdDataEmph 5" xfId="477"/>
    <cellStyle name="SAPBEXstdDataEmph 6" xfId="478"/>
    <cellStyle name="SAPBEXstdDataEmph 7" xfId="479"/>
    <cellStyle name="SAPBEXstdDataEmph 8" xfId="480"/>
    <cellStyle name="SAPBEXstdDataEmph 9" xfId="481"/>
    <cellStyle name="SAPBEXstdItem" xfId="482"/>
    <cellStyle name="SAPBEXstdItem 2" xfId="483"/>
    <cellStyle name="SAPBEXstdItem 2 2" xfId="484"/>
    <cellStyle name="SAPBEXstdItem 2 3" xfId="485"/>
    <cellStyle name="SAPBEXstdItem 3" xfId="486"/>
    <cellStyle name="SAPBEXstdItem 4" xfId="487"/>
    <cellStyle name="SAPBEXstdItem 5" xfId="488"/>
    <cellStyle name="SAPBEXstdItem 6" xfId="489"/>
    <cellStyle name="SAPBEXstdItem 7" xfId="490"/>
    <cellStyle name="SAPBEXstdItem 8" xfId="491"/>
    <cellStyle name="SAPBEXstdItem 9" xfId="492"/>
    <cellStyle name="SAPBEXstdItemX" xfId="493"/>
    <cellStyle name="SAPBEXstdItemX 2" xfId="494"/>
    <cellStyle name="SAPBEXstdItemX 2 2" xfId="495"/>
    <cellStyle name="SAPBEXstdItemX 2 3" xfId="496"/>
    <cellStyle name="SAPBEXstdItemX 3" xfId="497"/>
    <cellStyle name="SAPBEXstdItemX 4" xfId="498"/>
    <cellStyle name="SAPBEXstdItemX 5" xfId="499"/>
    <cellStyle name="SAPBEXstdItemX 6" xfId="500"/>
    <cellStyle name="SAPBEXstdItemX 7" xfId="501"/>
    <cellStyle name="SAPBEXstdItemX 8" xfId="502"/>
    <cellStyle name="SAPBEXstdItemX 9" xfId="503"/>
    <cellStyle name="SAPBEXtitle" xfId="504"/>
    <cellStyle name="SAPBEXtitle 2" xfId="505"/>
    <cellStyle name="SAPBEXtitle 2 2" xfId="506"/>
    <cellStyle name="SAPBEXtitle 2 3" xfId="507"/>
    <cellStyle name="SAPBEXtitle 3" xfId="508"/>
    <cellStyle name="SAPBEXtitle 4" xfId="509"/>
    <cellStyle name="SAPBEXtitle 5" xfId="510"/>
    <cellStyle name="SAPBEXtitle 6" xfId="511"/>
    <cellStyle name="SAPBEXtitle 7" xfId="512"/>
    <cellStyle name="SAPBEXtitle 8" xfId="513"/>
    <cellStyle name="SAPBEXtitle 9" xfId="514"/>
    <cellStyle name="SAPBEXundefined" xfId="515"/>
    <cellStyle name="SAPBEXundefined 2" xfId="516"/>
    <cellStyle name="SAPBEXundefined 2 2" xfId="517"/>
    <cellStyle name="SAPBEXundefined 2 3" xfId="518"/>
    <cellStyle name="SAPBEXundefined 3" xfId="519"/>
    <cellStyle name="SAPBEXundefined 4" xfId="520"/>
    <cellStyle name="SAPBEXundefined 5" xfId="521"/>
    <cellStyle name="SAPBEXundefined 6" xfId="522"/>
    <cellStyle name="SAPBEXundefined 7" xfId="523"/>
    <cellStyle name="SAPBEXundefined 8" xfId="524"/>
    <cellStyle name="SAPBEXundefined 9" xfId="525"/>
    <cellStyle name="SEM-BPS-data" xfId="526"/>
    <cellStyle name="SEM-BPS-head" xfId="527"/>
    <cellStyle name="SEM-BPS-headdata" xfId="528"/>
    <cellStyle name="SEM-BPS-headkey" xfId="529"/>
    <cellStyle name="SEM-BPS-input-on" xfId="530"/>
    <cellStyle name="SEM-BPS-key" xfId="531"/>
    <cellStyle name="SEM-BPS-sub1" xfId="532"/>
    <cellStyle name="SEM-BPS-sub2" xfId="533"/>
    <cellStyle name="SEM-BPS-total" xfId="534"/>
    <cellStyle name="ZYPLAN0507" xfId="535"/>
    <cellStyle name="zyRazdjel" xfId="53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xmlns="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0"/>
  <sheetViews>
    <sheetView workbookViewId="0">
      <selection activeCell="G34" sqref="G34"/>
    </sheetView>
  </sheetViews>
  <sheetFormatPr defaultRowHeight="14.25"/>
  <cols>
    <col min="5" max="8" width="22.125" customWidth="1"/>
  </cols>
  <sheetData>
    <row r="1" spans="1:8" ht="42" customHeight="1">
      <c r="A1" s="123" t="s">
        <v>309</v>
      </c>
      <c r="B1" s="123"/>
      <c r="C1" s="123"/>
      <c r="D1" s="123"/>
      <c r="E1" s="123"/>
      <c r="F1" s="123"/>
      <c r="G1" s="123"/>
      <c r="H1" s="123"/>
    </row>
    <row r="2" spans="1:8" ht="18" customHeight="1">
      <c r="A2" s="16"/>
      <c r="B2" s="16"/>
      <c r="C2" s="16"/>
      <c r="D2" s="16"/>
      <c r="E2" s="16"/>
      <c r="F2" s="16"/>
      <c r="G2" s="16"/>
      <c r="H2" s="16"/>
    </row>
    <row r="3" spans="1:8" ht="15.75">
      <c r="A3" s="123" t="s">
        <v>85</v>
      </c>
      <c r="B3" s="123"/>
      <c r="C3" s="123"/>
      <c r="D3" s="123"/>
      <c r="E3" s="123"/>
      <c r="F3" s="123"/>
      <c r="G3" s="136"/>
      <c r="H3" s="136"/>
    </row>
    <row r="4" spans="1:8" ht="18">
      <c r="A4" s="16"/>
      <c r="B4" s="16"/>
      <c r="C4" s="16"/>
      <c r="D4" s="16"/>
      <c r="E4" s="16"/>
      <c r="F4" s="16"/>
      <c r="G4" s="17"/>
      <c r="H4" s="17"/>
    </row>
    <row r="5" spans="1:8" ht="18" customHeight="1">
      <c r="A5" s="123" t="s">
        <v>86</v>
      </c>
      <c r="B5" s="124"/>
      <c r="C5" s="124"/>
      <c r="D5" s="124"/>
      <c r="E5" s="124"/>
      <c r="F5" s="124"/>
      <c r="G5" s="124"/>
      <c r="H5" s="124"/>
    </row>
    <row r="6" spans="1:8" ht="18">
      <c r="A6" s="18"/>
      <c r="B6" s="19"/>
      <c r="C6" s="19"/>
      <c r="D6" s="19"/>
      <c r="E6" s="20"/>
      <c r="F6" s="21"/>
      <c r="G6" s="21"/>
      <c r="H6" s="22" t="s">
        <v>87</v>
      </c>
    </row>
    <row r="7" spans="1:8">
      <c r="A7" s="23"/>
      <c r="B7" s="24"/>
      <c r="C7" s="24"/>
      <c r="D7" s="25"/>
      <c r="E7" s="26"/>
      <c r="F7" s="117" t="s">
        <v>288</v>
      </c>
      <c r="G7" s="117" t="s">
        <v>304</v>
      </c>
      <c r="H7" s="117" t="s">
        <v>310</v>
      </c>
    </row>
    <row r="8" spans="1:8">
      <c r="A8" s="128" t="s">
        <v>20</v>
      </c>
      <c r="B8" s="122"/>
      <c r="C8" s="122"/>
      <c r="D8" s="122"/>
      <c r="E8" s="137"/>
      <c r="F8" s="27">
        <f>F9+F10</f>
        <v>1378250</v>
      </c>
      <c r="G8" s="27">
        <f>G9+G10</f>
        <v>317700</v>
      </c>
      <c r="H8" s="27">
        <f>H9+H10</f>
        <v>1695950</v>
      </c>
    </row>
    <row r="9" spans="1:8">
      <c r="A9" s="138" t="s">
        <v>21</v>
      </c>
      <c r="B9" s="139"/>
      <c r="C9" s="139"/>
      <c r="D9" s="139"/>
      <c r="E9" s="135"/>
      <c r="F9" s="28">
        <f>' Račun prihoda i rashoda'!D11</f>
        <v>1378250</v>
      </c>
      <c r="G9" s="28">
        <f>' Račun prihoda i rashoda'!E11</f>
        <v>317700</v>
      </c>
      <c r="H9" s="28">
        <f>' Račun prihoda i rashoda'!F11</f>
        <v>1695950</v>
      </c>
    </row>
    <row r="10" spans="1:8">
      <c r="A10" s="134" t="s">
        <v>89</v>
      </c>
      <c r="B10" s="135"/>
      <c r="C10" s="135"/>
      <c r="D10" s="135"/>
      <c r="E10" s="135"/>
      <c r="F10" s="28">
        <f>' Račun prihoda i rashoda'!D18</f>
        <v>0</v>
      </c>
      <c r="G10" s="28">
        <f>' Račun prihoda i rashoda'!E18</f>
        <v>0</v>
      </c>
      <c r="H10" s="28">
        <f>' Račun prihoda i rashoda'!F18</f>
        <v>0</v>
      </c>
    </row>
    <row r="11" spans="1:8">
      <c r="A11" s="29" t="s">
        <v>22</v>
      </c>
      <c r="B11" s="30"/>
      <c r="C11" s="30"/>
      <c r="D11" s="30"/>
      <c r="E11" s="30"/>
      <c r="F11" s="27">
        <f>F12+F13</f>
        <v>1378250</v>
      </c>
      <c r="G11" s="27">
        <f>G12+G13</f>
        <v>317700</v>
      </c>
      <c r="H11" s="27">
        <f>H12+H13</f>
        <v>1695950</v>
      </c>
    </row>
    <row r="12" spans="1:8">
      <c r="A12" s="140" t="s">
        <v>90</v>
      </c>
      <c r="B12" s="139"/>
      <c r="C12" s="139"/>
      <c r="D12" s="139"/>
      <c r="E12" s="139"/>
      <c r="F12" s="28">
        <f>' Račun prihoda i rashoda'!D27</f>
        <v>923450</v>
      </c>
      <c r="G12" s="28">
        <f>' Račun prihoda i rashoda'!E27</f>
        <v>249000</v>
      </c>
      <c r="H12" s="28">
        <f>' Račun prihoda i rashoda'!F27</f>
        <v>1172450</v>
      </c>
    </row>
    <row r="13" spans="1:8">
      <c r="A13" s="134" t="s">
        <v>23</v>
      </c>
      <c r="B13" s="135"/>
      <c r="C13" s="135"/>
      <c r="D13" s="135"/>
      <c r="E13" s="135"/>
      <c r="F13" s="28">
        <f>' Račun prihoda i rashoda'!D35</f>
        <v>454800</v>
      </c>
      <c r="G13" s="28">
        <f>' Račun prihoda i rashoda'!E35</f>
        <v>68700</v>
      </c>
      <c r="H13" s="28">
        <f>' Račun prihoda i rashoda'!F35</f>
        <v>523500</v>
      </c>
    </row>
    <row r="14" spans="1:8">
      <c r="A14" s="121" t="s">
        <v>91</v>
      </c>
      <c r="B14" s="122"/>
      <c r="C14" s="122"/>
      <c r="D14" s="122"/>
      <c r="E14" s="122"/>
      <c r="F14" s="27">
        <f>F8-F11</f>
        <v>0</v>
      </c>
      <c r="G14" s="27">
        <f>G8-G11</f>
        <v>0</v>
      </c>
      <c r="H14" s="27">
        <f>H8-H11</f>
        <v>0</v>
      </c>
    </row>
    <row r="15" spans="1:8" ht="18">
      <c r="A15" s="16"/>
      <c r="B15" s="31"/>
      <c r="C15" s="31"/>
      <c r="D15" s="31"/>
      <c r="E15" s="31"/>
      <c r="F15" s="32"/>
      <c r="G15" s="32"/>
      <c r="H15" s="32"/>
    </row>
    <row r="16" spans="1:8" ht="18" customHeight="1">
      <c r="A16" s="123" t="s">
        <v>92</v>
      </c>
      <c r="B16" s="124"/>
      <c r="C16" s="124"/>
      <c r="D16" s="124"/>
      <c r="E16" s="124"/>
      <c r="F16" s="124"/>
      <c r="G16" s="124"/>
      <c r="H16" s="124"/>
    </row>
    <row r="17" spans="1:8" ht="18">
      <c r="A17" s="16"/>
      <c r="B17" s="31"/>
      <c r="C17" s="31"/>
      <c r="D17" s="31"/>
      <c r="E17" s="31"/>
      <c r="F17" s="32"/>
      <c r="G17" s="32"/>
      <c r="H17" s="32"/>
    </row>
    <row r="18" spans="1:8">
      <c r="A18" s="23"/>
      <c r="B18" s="24"/>
      <c r="C18" s="24"/>
      <c r="D18" s="25"/>
      <c r="E18" s="26"/>
      <c r="F18" s="117" t="s">
        <v>288</v>
      </c>
      <c r="G18" s="117" t="s">
        <v>304</v>
      </c>
      <c r="H18" s="117" t="s">
        <v>310</v>
      </c>
    </row>
    <row r="19" spans="1:8">
      <c r="A19" s="134" t="s">
        <v>24</v>
      </c>
      <c r="B19" s="135"/>
      <c r="C19" s="135"/>
      <c r="D19" s="135"/>
      <c r="E19" s="135"/>
      <c r="F19" s="28">
        <v>0</v>
      </c>
      <c r="G19" s="28">
        <v>0</v>
      </c>
      <c r="H19" s="28">
        <v>0</v>
      </c>
    </row>
    <row r="20" spans="1:8">
      <c r="A20" s="134" t="s">
        <v>93</v>
      </c>
      <c r="B20" s="135"/>
      <c r="C20" s="135"/>
      <c r="D20" s="135"/>
      <c r="E20" s="135"/>
      <c r="F20" s="28">
        <v>0</v>
      </c>
      <c r="G20" s="28">
        <v>0</v>
      </c>
      <c r="H20" s="28">
        <v>0</v>
      </c>
    </row>
    <row r="21" spans="1:8">
      <c r="A21" s="121" t="s">
        <v>94</v>
      </c>
      <c r="B21" s="122"/>
      <c r="C21" s="122"/>
      <c r="D21" s="122"/>
      <c r="E21" s="122"/>
      <c r="F21" s="27">
        <f>F19-F20</f>
        <v>0</v>
      </c>
      <c r="G21" s="27">
        <f>G19-G20</f>
        <v>0</v>
      </c>
      <c r="H21" s="27">
        <f>H19-H20</f>
        <v>0</v>
      </c>
    </row>
    <row r="22" spans="1:8">
      <c r="A22" s="121" t="s">
        <v>95</v>
      </c>
      <c r="B22" s="122"/>
      <c r="C22" s="122"/>
      <c r="D22" s="122"/>
      <c r="E22" s="122"/>
      <c r="F22" s="27">
        <f>F14+F21</f>
        <v>0</v>
      </c>
      <c r="G22" s="27">
        <f>G14+G21</f>
        <v>0</v>
      </c>
      <c r="H22" s="27">
        <f>H14+H21</f>
        <v>0</v>
      </c>
    </row>
    <row r="23" spans="1:8" ht="18">
      <c r="A23" s="33"/>
      <c r="B23" s="31"/>
      <c r="C23" s="31"/>
      <c r="D23" s="31"/>
      <c r="E23" s="31"/>
      <c r="F23" s="32"/>
      <c r="G23" s="32"/>
      <c r="H23" s="32"/>
    </row>
    <row r="24" spans="1:8" ht="18" customHeight="1">
      <c r="A24" s="123" t="s">
        <v>96</v>
      </c>
      <c r="B24" s="124"/>
      <c r="C24" s="124"/>
      <c r="D24" s="124"/>
      <c r="E24" s="124"/>
      <c r="F24" s="124"/>
      <c r="G24" s="124"/>
      <c r="H24" s="124"/>
    </row>
    <row r="25" spans="1:8" ht="18" customHeight="1">
      <c r="A25" s="34"/>
      <c r="B25" s="35"/>
      <c r="C25" s="35"/>
      <c r="D25" s="35"/>
      <c r="E25" s="35"/>
      <c r="F25" s="35"/>
      <c r="G25" s="35"/>
      <c r="H25" s="35"/>
    </row>
    <row r="26" spans="1:8">
      <c r="A26" s="23"/>
      <c r="B26" s="24"/>
      <c r="C26" s="24"/>
      <c r="D26" s="25"/>
      <c r="E26" s="26"/>
      <c r="F26" s="117" t="s">
        <v>288</v>
      </c>
      <c r="G26" s="117" t="s">
        <v>304</v>
      </c>
      <c r="H26" s="117" t="s">
        <v>310</v>
      </c>
    </row>
    <row r="27" spans="1:8" ht="15" customHeight="1">
      <c r="A27" s="125" t="s">
        <v>97</v>
      </c>
      <c r="B27" s="126"/>
      <c r="C27" s="126"/>
      <c r="D27" s="126"/>
      <c r="E27" s="127"/>
      <c r="F27" s="36">
        <v>0</v>
      </c>
      <c r="G27" s="36">
        <v>0</v>
      </c>
      <c r="H27" s="36">
        <v>0</v>
      </c>
    </row>
    <row r="28" spans="1:8" ht="15" customHeight="1">
      <c r="A28" s="121" t="s">
        <v>98</v>
      </c>
      <c r="B28" s="122"/>
      <c r="C28" s="122"/>
      <c r="D28" s="122"/>
      <c r="E28" s="122"/>
      <c r="F28" s="37">
        <f>F22+F27</f>
        <v>0</v>
      </c>
      <c r="G28" s="37">
        <f>G22+G27</f>
        <v>0</v>
      </c>
      <c r="H28" s="38">
        <f>H22+H27</f>
        <v>0</v>
      </c>
    </row>
    <row r="29" spans="1:8" ht="45" customHeight="1">
      <c r="A29" s="128" t="s">
        <v>99</v>
      </c>
      <c r="B29" s="129"/>
      <c r="C29" s="129"/>
      <c r="D29" s="129"/>
      <c r="E29" s="130"/>
      <c r="F29" s="37">
        <f>F14+F21+F27-F28</f>
        <v>0</v>
      </c>
      <c r="G29" s="37">
        <f>G14+G21+G27-G28</f>
        <v>0</v>
      </c>
      <c r="H29" s="38">
        <f>H14+H21+H27-H28</f>
        <v>0</v>
      </c>
    </row>
    <row r="30" spans="1:8" ht="18" customHeight="1">
      <c r="A30" s="39"/>
      <c r="B30" s="40"/>
      <c r="C30" s="40"/>
      <c r="D30" s="40"/>
      <c r="E30" s="40"/>
      <c r="F30" s="40"/>
      <c r="G30" s="40"/>
      <c r="H30" s="40"/>
    </row>
    <row r="31" spans="1:8" ht="18" customHeight="1">
      <c r="A31" s="131" t="s">
        <v>100</v>
      </c>
      <c r="B31" s="131"/>
      <c r="C31" s="131"/>
      <c r="D31" s="131"/>
      <c r="E31" s="131"/>
      <c r="F31" s="131"/>
      <c r="G31" s="131"/>
      <c r="H31" s="131"/>
    </row>
    <row r="32" spans="1:8" ht="18">
      <c r="A32" s="41"/>
      <c r="B32" s="42"/>
      <c r="C32" s="42"/>
      <c r="D32" s="42"/>
      <c r="E32" s="42"/>
      <c r="F32" s="43"/>
      <c r="G32" s="43"/>
      <c r="H32" s="43"/>
    </row>
    <row r="33" spans="1:8">
      <c r="A33" s="44"/>
      <c r="B33" s="45"/>
      <c r="C33" s="45"/>
      <c r="D33" s="46"/>
      <c r="E33" s="47"/>
      <c r="F33" s="117" t="s">
        <v>288</v>
      </c>
      <c r="G33" s="117" t="s">
        <v>304</v>
      </c>
      <c r="H33" s="117" t="s">
        <v>310</v>
      </c>
    </row>
    <row r="34" spans="1:8">
      <c r="A34" s="125" t="s">
        <v>97</v>
      </c>
      <c r="B34" s="126"/>
      <c r="C34" s="126"/>
      <c r="D34" s="126"/>
      <c r="E34" s="127"/>
      <c r="F34" s="36">
        <v>0</v>
      </c>
      <c r="G34" s="36">
        <f>F37</f>
        <v>0</v>
      </c>
      <c r="H34" s="48">
        <f>G37</f>
        <v>0</v>
      </c>
    </row>
    <row r="35" spans="1:8" ht="28.5" customHeight="1">
      <c r="A35" s="125" t="s">
        <v>101</v>
      </c>
      <c r="B35" s="126"/>
      <c r="C35" s="126"/>
      <c r="D35" s="126"/>
      <c r="E35" s="127"/>
      <c r="F35" s="36">
        <v>0</v>
      </c>
      <c r="G35" s="36">
        <v>0</v>
      </c>
      <c r="H35" s="48">
        <v>0</v>
      </c>
    </row>
    <row r="36" spans="1:8">
      <c r="A36" s="125" t="s">
        <v>102</v>
      </c>
      <c r="B36" s="132"/>
      <c r="C36" s="132"/>
      <c r="D36" s="132"/>
      <c r="E36" s="133"/>
      <c r="F36" s="36">
        <f>F22</f>
        <v>0</v>
      </c>
      <c r="G36" s="36">
        <v>0</v>
      </c>
      <c r="H36" s="48">
        <v>0</v>
      </c>
    </row>
    <row r="37" spans="1:8" ht="15" customHeight="1">
      <c r="A37" s="121" t="s">
        <v>98</v>
      </c>
      <c r="B37" s="122"/>
      <c r="C37" s="122"/>
      <c r="D37" s="122"/>
      <c r="E37" s="122"/>
      <c r="F37" s="49">
        <f>F34+F36</f>
        <v>0</v>
      </c>
      <c r="G37" s="49">
        <f>G34-G35+G36</f>
        <v>0</v>
      </c>
      <c r="H37" s="50">
        <f>H34-H35+H36</f>
        <v>0</v>
      </c>
    </row>
    <row r="38" spans="1:8" ht="17.25" customHeight="1"/>
    <row r="39" spans="1:8">
      <c r="A39" s="119"/>
      <c r="B39" s="120"/>
      <c r="C39" s="120"/>
      <c r="D39" s="120"/>
      <c r="E39" s="120"/>
      <c r="F39" s="120"/>
      <c r="G39" s="120"/>
      <c r="H39" s="120"/>
    </row>
    <row r="40" spans="1:8" ht="9" customHeight="1"/>
  </sheetData>
  <mergeCells count="24">
    <mergeCell ref="A20:E20"/>
    <mergeCell ref="A1:H1"/>
    <mergeCell ref="A3:H3"/>
    <mergeCell ref="A5:H5"/>
    <mergeCell ref="A8:E8"/>
    <mergeCell ref="A9:E9"/>
    <mergeCell ref="A10:E10"/>
    <mergeCell ref="A12:E12"/>
    <mergeCell ref="A13:E13"/>
    <mergeCell ref="A14:E14"/>
    <mergeCell ref="A16:H16"/>
    <mergeCell ref="A19:E19"/>
    <mergeCell ref="A39:H39"/>
    <mergeCell ref="A21:E21"/>
    <mergeCell ref="A22:E22"/>
    <mergeCell ref="A24:H24"/>
    <mergeCell ref="A27:E27"/>
    <mergeCell ref="A28:E28"/>
    <mergeCell ref="A29:E29"/>
    <mergeCell ref="A31:H31"/>
    <mergeCell ref="A34:E34"/>
    <mergeCell ref="A35:E35"/>
    <mergeCell ref="A36:E36"/>
    <mergeCell ref="A37:E37"/>
  </mergeCells>
  <pageMargins left="0.7" right="0.7" top="0.75" bottom="0.75" header="0.3" footer="0.3"/>
  <pageSetup paperSize="9" scale="6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39"/>
  <sheetViews>
    <sheetView topLeftCell="A7" workbookViewId="0">
      <selection activeCell="I14" sqref="I14"/>
    </sheetView>
  </sheetViews>
  <sheetFormatPr defaultRowHeight="14.25"/>
  <cols>
    <col min="1" max="1" width="6.5" bestFit="1" customWidth="1"/>
    <col min="2" max="2" width="8.375" customWidth="1"/>
    <col min="3" max="3" width="52.125" customWidth="1"/>
    <col min="4" max="6" width="22.125" customWidth="1"/>
    <col min="8" max="8" width="11.625" bestFit="1" customWidth="1"/>
    <col min="9" max="10" width="11.5" customWidth="1"/>
  </cols>
  <sheetData>
    <row r="1" spans="1:8" ht="42" customHeight="1">
      <c r="A1" s="123" t="s">
        <v>309</v>
      </c>
      <c r="B1" s="123"/>
      <c r="C1" s="123"/>
      <c r="D1" s="123"/>
      <c r="E1" s="123"/>
      <c r="F1" s="123"/>
      <c r="G1" s="51"/>
      <c r="H1" s="51"/>
    </row>
    <row r="2" spans="1:8" ht="18" customHeight="1">
      <c r="A2" s="16"/>
      <c r="B2" s="16"/>
      <c r="C2" s="16"/>
      <c r="D2" s="16"/>
      <c r="E2" s="16"/>
      <c r="F2" s="16"/>
    </row>
    <row r="3" spans="1:8" ht="15.75" customHeight="1">
      <c r="A3" s="123" t="s">
        <v>85</v>
      </c>
      <c r="B3" s="123"/>
      <c r="C3" s="123"/>
      <c r="D3" s="123"/>
      <c r="E3" s="136"/>
      <c r="F3" s="136"/>
    </row>
    <row r="4" spans="1:8" ht="18">
      <c r="A4" s="16"/>
      <c r="B4" s="16"/>
      <c r="C4" s="16"/>
      <c r="D4" s="16"/>
      <c r="E4" s="17"/>
      <c r="F4" s="17"/>
    </row>
    <row r="5" spans="1:8" ht="18" customHeight="1">
      <c r="A5" s="123" t="s">
        <v>103</v>
      </c>
      <c r="B5" s="124"/>
      <c r="C5" s="124"/>
      <c r="D5" s="124"/>
      <c r="E5" s="124"/>
      <c r="F5" s="124"/>
    </row>
    <row r="6" spans="1:8" ht="18">
      <c r="A6" s="16"/>
      <c r="B6" s="16"/>
      <c r="C6" s="16"/>
      <c r="D6" s="16"/>
      <c r="E6" s="17"/>
      <c r="F6" s="17"/>
    </row>
    <row r="7" spans="1:8" ht="15.75" customHeight="1">
      <c r="A7" s="123" t="s">
        <v>104</v>
      </c>
      <c r="B7" s="141"/>
      <c r="C7" s="141"/>
      <c r="D7" s="141"/>
      <c r="E7" s="141"/>
      <c r="F7" s="141"/>
    </row>
    <row r="8" spans="1:8" ht="18">
      <c r="A8" s="16"/>
      <c r="B8" s="16"/>
      <c r="C8" s="16"/>
      <c r="D8" s="16"/>
      <c r="E8" s="17"/>
      <c r="F8" s="17"/>
    </row>
    <row r="9" spans="1:8">
      <c r="A9" s="52" t="s">
        <v>105</v>
      </c>
      <c r="B9" s="53" t="s">
        <v>106</v>
      </c>
      <c r="C9" s="53" t="s">
        <v>107</v>
      </c>
      <c r="D9" s="52" t="s">
        <v>288</v>
      </c>
      <c r="E9" s="52" t="s">
        <v>304</v>
      </c>
      <c r="F9" s="52" t="s">
        <v>310</v>
      </c>
    </row>
    <row r="10" spans="1:8">
      <c r="A10" s="54"/>
      <c r="B10" s="55"/>
      <c r="C10" s="56" t="s">
        <v>20</v>
      </c>
      <c r="D10" s="57">
        <f>D11+D18</f>
        <v>1378250</v>
      </c>
      <c r="E10" s="57">
        <f>E11+E18</f>
        <v>317700</v>
      </c>
      <c r="F10" s="57">
        <f>F11+F18</f>
        <v>1695950</v>
      </c>
    </row>
    <row r="11" spans="1:8" ht="15.75" customHeight="1">
      <c r="A11" s="58">
        <v>6</v>
      </c>
      <c r="B11" s="58"/>
      <c r="C11" s="58" t="s">
        <v>1</v>
      </c>
      <c r="D11" s="59">
        <f t="shared" ref="D11:F11" si="0">SUM(D12:D17)</f>
        <v>1378250</v>
      </c>
      <c r="E11" s="59">
        <f t="shared" si="0"/>
        <v>317700</v>
      </c>
      <c r="F11" s="59">
        <f t="shared" si="0"/>
        <v>1695950</v>
      </c>
    </row>
    <row r="12" spans="1:8" ht="15.75" customHeight="1">
      <c r="A12" s="58"/>
      <c r="B12" s="60">
        <v>61</v>
      </c>
      <c r="C12" s="60" t="s">
        <v>2</v>
      </c>
      <c r="D12" s="61">
        <f>'Prihodi i rashodi po izvorima'!B12</f>
        <v>158450</v>
      </c>
      <c r="E12" s="61">
        <f>'Prihodi i rashodi po izvorima'!C12</f>
        <v>11000</v>
      </c>
      <c r="F12" s="61">
        <f>'Prihodi i rashodi po izvorima'!D12</f>
        <v>169450</v>
      </c>
    </row>
    <row r="13" spans="1:8" ht="38.25">
      <c r="A13" s="62"/>
      <c r="B13" s="60">
        <v>63</v>
      </c>
      <c r="C13" s="60" t="s">
        <v>108</v>
      </c>
      <c r="D13" s="61">
        <f>'Prihodi i rashodi po izvorima'!B16</f>
        <v>1101300</v>
      </c>
      <c r="E13" s="61">
        <f>'Prihodi i rashodi po izvorima'!C16</f>
        <v>297700</v>
      </c>
      <c r="F13" s="61">
        <f>'Prihodi i rashodi po izvorima'!D16</f>
        <v>1399000</v>
      </c>
    </row>
    <row r="14" spans="1:8">
      <c r="A14" s="62"/>
      <c r="B14" s="60">
        <v>64</v>
      </c>
      <c r="C14" s="60" t="s">
        <v>3</v>
      </c>
      <c r="D14" s="61">
        <v>66300</v>
      </c>
      <c r="E14" s="61">
        <v>66300</v>
      </c>
      <c r="F14" s="61">
        <v>66300</v>
      </c>
    </row>
    <row r="15" spans="1:8" ht="51">
      <c r="A15" s="62"/>
      <c r="B15" s="60">
        <v>65</v>
      </c>
      <c r="C15" s="60" t="s">
        <v>109</v>
      </c>
      <c r="D15" s="61">
        <f>'Prihodi i rashodi po izvorima'!B15+'Prihodi i rashodi po izvorima'!B14-D14</f>
        <v>42200</v>
      </c>
      <c r="E15" s="61">
        <f>'Prihodi i rashodi po izvorima'!C15+'Prihodi i rashodi po izvorima'!C14-E14</f>
        <v>-57300</v>
      </c>
      <c r="F15" s="61">
        <f>'Prihodi i rashodi po izvorima'!D15+'Prihodi i rashodi po izvorima'!D14-F14</f>
        <v>51200</v>
      </c>
    </row>
    <row r="16" spans="1:8" ht="38.25">
      <c r="A16" s="62"/>
      <c r="B16" s="60">
        <v>66</v>
      </c>
      <c r="C16" s="60" t="s">
        <v>110</v>
      </c>
      <c r="D16" s="61">
        <f>'Prihodi i rashodi po izvorima'!B20</f>
        <v>10000</v>
      </c>
      <c r="E16" s="61">
        <f>'Prihodi i rashodi po izvorima'!C20</f>
        <v>0</v>
      </c>
      <c r="F16" s="61">
        <f>'Prihodi i rashodi po izvorima'!D20</f>
        <v>10000</v>
      </c>
    </row>
    <row r="17" spans="1:10" ht="25.5">
      <c r="A17" s="62"/>
      <c r="B17" s="60">
        <v>68</v>
      </c>
      <c r="C17" s="60" t="s">
        <v>111</v>
      </c>
      <c r="D17" s="61"/>
      <c r="E17" s="61"/>
      <c r="F17" s="61"/>
    </row>
    <row r="18" spans="1:10" ht="25.5">
      <c r="A18" s="63">
        <v>7</v>
      </c>
      <c r="B18" s="63"/>
      <c r="C18" s="64" t="s">
        <v>112</v>
      </c>
      <c r="D18" s="59">
        <f>SUM(D19:D20)</f>
        <v>0</v>
      </c>
      <c r="E18" s="59">
        <f>SUM(E19:E20)</f>
        <v>0</v>
      </c>
      <c r="F18" s="59">
        <f>SUM(F19:F20)</f>
        <v>0</v>
      </c>
    </row>
    <row r="19" spans="1:10" ht="38.25">
      <c r="A19" s="60"/>
      <c r="B19" s="60">
        <v>71</v>
      </c>
      <c r="C19" s="65" t="s">
        <v>113</v>
      </c>
      <c r="D19" s="66"/>
      <c r="E19" s="66"/>
      <c r="F19" s="67"/>
    </row>
    <row r="20" spans="1:10" ht="15.75" customHeight="1">
      <c r="A20" s="60"/>
      <c r="B20" s="60">
        <v>72</v>
      </c>
      <c r="C20" s="65" t="s">
        <v>114</v>
      </c>
      <c r="D20" s="66"/>
      <c r="E20" s="66"/>
      <c r="F20" s="66"/>
    </row>
    <row r="21" spans="1:10" ht="18">
      <c r="A21" s="16"/>
      <c r="B21" s="16"/>
      <c r="C21" s="16"/>
      <c r="D21" s="16"/>
      <c r="E21" s="17"/>
      <c r="F21" s="17"/>
    </row>
    <row r="22" spans="1:10">
      <c r="A22" s="52"/>
      <c r="B22" s="53"/>
      <c r="C22" s="53"/>
      <c r="D22" s="52"/>
      <c r="E22" s="52"/>
      <c r="F22" s="52"/>
    </row>
    <row r="23" spans="1:10" ht="15">
      <c r="A23" s="123" t="s">
        <v>115</v>
      </c>
      <c r="B23" s="141"/>
      <c r="C23" s="141"/>
      <c r="D23" s="141"/>
      <c r="E23" s="141"/>
      <c r="F23" s="141"/>
    </row>
    <row r="24" spans="1:10" ht="15.75" customHeight="1">
      <c r="A24" s="16"/>
      <c r="B24" s="16"/>
      <c r="C24" s="16"/>
      <c r="D24" s="16"/>
      <c r="E24" s="17"/>
      <c r="F24" s="17"/>
    </row>
    <row r="25" spans="1:10" ht="28.9" customHeight="1">
      <c r="A25" s="52" t="s">
        <v>105</v>
      </c>
      <c r="B25" s="53" t="s">
        <v>106</v>
      </c>
      <c r="C25" s="53" t="s">
        <v>116</v>
      </c>
      <c r="D25" s="52" t="s">
        <v>288</v>
      </c>
      <c r="E25" s="52" t="s">
        <v>304</v>
      </c>
      <c r="F25" s="52" t="s">
        <v>310</v>
      </c>
    </row>
    <row r="26" spans="1:10">
      <c r="A26" s="54"/>
      <c r="B26" s="55"/>
      <c r="C26" s="56" t="s">
        <v>22</v>
      </c>
      <c r="D26" s="57">
        <f>D27+D35</f>
        <v>1378250</v>
      </c>
      <c r="E26" s="57">
        <f>E27+E35</f>
        <v>317700</v>
      </c>
      <c r="F26" s="57">
        <f>F27+F35</f>
        <v>1695950</v>
      </c>
      <c r="H26" s="108"/>
      <c r="I26" s="108"/>
      <c r="J26" s="108"/>
    </row>
    <row r="27" spans="1:10">
      <c r="A27" s="58">
        <v>3</v>
      </c>
      <c r="B27" s="58"/>
      <c r="C27" s="58" t="s">
        <v>6</v>
      </c>
      <c r="D27" s="59">
        <f>SUM(D28:D34)</f>
        <v>923450</v>
      </c>
      <c r="E27" s="59">
        <f>SUM(E28:E34)</f>
        <v>249000</v>
      </c>
      <c r="F27" s="59">
        <f>SUM(F28:F34)</f>
        <v>1172450</v>
      </c>
    </row>
    <row r="28" spans="1:10">
      <c r="A28" s="58"/>
      <c r="B28" s="60">
        <v>31</v>
      </c>
      <c r="C28" s="60" t="s">
        <v>8</v>
      </c>
      <c r="D28" s="61">
        <f>'POSEBNI DIO'!G44+'POSEBNI DIO'!G362</f>
        <v>232500</v>
      </c>
      <c r="E28" s="61">
        <f>'POSEBNI DIO'!H44+'POSEBNI DIO'!H362</f>
        <v>0</v>
      </c>
      <c r="F28" s="61">
        <f>'POSEBNI DIO'!I44+'POSEBNI DIO'!I362</f>
        <v>232500</v>
      </c>
      <c r="H28" s="69"/>
      <c r="I28" s="69"/>
      <c r="J28" s="69"/>
    </row>
    <row r="29" spans="1:10">
      <c r="A29" s="62"/>
      <c r="B29" s="60">
        <v>32</v>
      </c>
      <c r="C29" s="60" t="s">
        <v>10</v>
      </c>
      <c r="D29" s="61">
        <f>'POSEBNI DIO'!G26+'POSEBNI DIO'!G29+'POSEBNI DIO'!G33+'POSEBNI DIO'!G36+'POSEBNI DIO'!G40+'POSEBNI DIO'!G45+'POSEBNI DIO'!G50+'POSEBNI DIO'!G53+'POSEBNI DIO'!G69+'POSEBNI DIO'!G72+'POSEBNI DIO'!G76+'POSEBNI DIO'!G79+'POSEBNI DIO'!G83+'POSEBNI DIO'!G86+'POSEBNI DIO'!G113+'POSEBNI DIO'!G127+'POSEBNI DIO'!G131+'POSEBNI DIO'!G135+'POSEBNI DIO'!G139+'POSEBNI DIO'!G143+'POSEBNI DIO'!G157+'POSEBNI DIO'!G170+'POSEBNI DIO'!G184+'POSEBNI DIO'!G187+'POSEBNI DIO'!G220+'POSEBNI DIO'!G242+'POSEBNI DIO'!G247+'POSEBNI DIO'!G250+'POSEBNI DIO'!G253+'POSEBNI DIO'!G259+'POSEBNI DIO'!G263+'POSEBNI DIO'!G267+'POSEBNI DIO'!G270+'POSEBNI DIO'!G273+'POSEBNI DIO'!G277+'POSEBNI DIO'!G280+'POSEBNI DIO'!G284+'POSEBNI DIO'!G287+'POSEBNI DIO'!G291+'POSEBNI DIO'!G294+'POSEBNI DIO'!G343+'POSEBNI DIO'!G363+'POSEBNI DIO'!G90+'POSEBNI DIO'!G93+'POSEBNI DIO'!G97+'POSEBNI DIO'!G100+'POSEBNI DIO'!G147+'POSEBNI DIO'!G151+'POSEBNI DIO'!G62+'POSEBNI DIO'!G238</f>
        <v>574100</v>
      </c>
      <c r="E29" s="61">
        <f>'POSEBNI DIO'!H26+'POSEBNI DIO'!H29+'POSEBNI DIO'!H33+'POSEBNI DIO'!H36+'POSEBNI DIO'!H40+'POSEBNI DIO'!H45+'POSEBNI DIO'!H50+'POSEBNI DIO'!H53+'POSEBNI DIO'!H69+'POSEBNI DIO'!H72+'POSEBNI DIO'!H76+'POSEBNI DIO'!H79+'POSEBNI DIO'!H83+'POSEBNI DIO'!H86+'POSEBNI DIO'!H113+'POSEBNI DIO'!H127+'POSEBNI DIO'!H131+'POSEBNI DIO'!H135+'POSEBNI DIO'!H139+'POSEBNI DIO'!H143+'POSEBNI DIO'!H157+'POSEBNI DIO'!H170+'POSEBNI DIO'!H184+'POSEBNI DIO'!H187+'POSEBNI DIO'!H220+'POSEBNI DIO'!H242+'POSEBNI DIO'!H247+'POSEBNI DIO'!H250+'POSEBNI DIO'!H253+'POSEBNI DIO'!H259+'POSEBNI DIO'!H263+'POSEBNI DIO'!H267+'POSEBNI DIO'!H270+'POSEBNI DIO'!H273+'POSEBNI DIO'!H277+'POSEBNI DIO'!H280+'POSEBNI DIO'!H284+'POSEBNI DIO'!H287+'POSEBNI DIO'!H291+'POSEBNI DIO'!H294+'POSEBNI DIO'!H343+'POSEBNI DIO'!H363+'POSEBNI DIO'!H90+'POSEBNI DIO'!H93+'POSEBNI DIO'!H97+'POSEBNI DIO'!H100+'POSEBNI DIO'!H147+'POSEBNI DIO'!H151+'POSEBNI DIO'!H62+'POSEBNI DIO'!H238</f>
        <v>119000</v>
      </c>
      <c r="F29" s="61">
        <f>'POSEBNI DIO'!I26+'POSEBNI DIO'!I29+'POSEBNI DIO'!I33+'POSEBNI DIO'!I36+'POSEBNI DIO'!I40+'POSEBNI DIO'!I45+'POSEBNI DIO'!I50+'POSEBNI DIO'!I53+'POSEBNI DIO'!I69+'POSEBNI DIO'!I72+'POSEBNI DIO'!I76+'POSEBNI DIO'!I79+'POSEBNI DIO'!I83+'POSEBNI DIO'!I86+'POSEBNI DIO'!I113+'POSEBNI DIO'!I127+'POSEBNI DIO'!I131+'POSEBNI DIO'!I135+'POSEBNI DIO'!I139+'POSEBNI DIO'!I143+'POSEBNI DIO'!I157+'POSEBNI DIO'!I170+'POSEBNI DIO'!I184+'POSEBNI DIO'!I187+'POSEBNI DIO'!I220+'POSEBNI DIO'!I242+'POSEBNI DIO'!I247+'POSEBNI DIO'!I250+'POSEBNI DIO'!I253+'POSEBNI DIO'!I259+'POSEBNI DIO'!I263+'POSEBNI DIO'!I267+'POSEBNI DIO'!I270+'POSEBNI DIO'!I273+'POSEBNI DIO'!I277+'POSEBNI DIO'!I280+'POSEBNI DIO'!I284+'POSEBNI DIO'!I287+'POSEBNI DIO'!I291+'POSEBNI DIO'!I294+'POSEBNI DIO'!I343+'POSEBNI DIO'!I363+'POSEBNI DIO'!I90+'POSEBNI DIO'!I93+'POSEBNI DIO'!I97+'POSEBNI DIO'!I100+'POSEBNI DIO'!I147+'POSEBNI DIO'!I151+'POSEBNI DIO'!I62+'POSEBNI DIO'!I238</f>
        <v>693100</v>
      </c>
    </row>
    <row r="30" spans="1:10">
      <c r="A30" s="62"/>
      <c r="B30" s="60">
        <v>34</v>
      </c>
      <c r="C30" s="60" t="s">
        <v>12</v>
      </c>
      <c r="D30" s="61">
        <f>'POSEBNI DIO'!G46+'POSEBNI DIO'!G54</f>
        <v>2550</v>
      </c>
      <c r="E30" s="61">
        <f>'POSEBNI DIO'!H46+'POSEBNI DIO'!H54</f>
        <v>0</v>
      </c>
      <c r="F30" s="61">
        <f>'POSEBNI DIO'!I46+'POSEBNI DIO'!I54</f>
        <v>2550</v>
      </c>
    </row>
    <row r="31" spans="1:10">
      <c r="A31" s="62"/>
      <c r="B31" s="60">
        <v>35</v>
      </c>
      <c r="C31" s="60" t="s">
        <v>117</v>
      </c>
      <c r="D31" s="61"/>
      <c r="E31" s="61"/>
      <c r="F31" s="61"/>
    </row>
    <row r="32" spans="1:10" ht="25.5">
      <c r="A32" s="62"/>
      <c r="B32" s="60">
        <v>36</v>
      </c>
      <c r="C32" s="60" t="s">
        <v>118</v>
      </c>
      <c r="D32" s="61"/>
      <c r="E32" s="61"/>
      <c r="F32" s="61"/>
    </row>
    <row r="33" spans="1:6" ht="38.25">
      <c r="A33" s="62"/>
      <c r="B33" s="60">
        <v>37</v>
      </c>
      <c r="C33" s="60" t="s">
        <v>119</v>
      </c>
      <c r="D33" s="61">
        <f>'POSEBNI DIO'!G321+'POSEBNI DIO'!G325+'POSEBNI DIO'!G329</f>
        <v>37500</v>
      </c>
      <c r="E33" s="61">
        <f>'POSEBNI DIO'!H321+'POSEBNI DIO'!H325+'POSEBNI DIO'!H329</f>
        <v>130000</v>
      </c>
      <c r="F33" s="61">
        <f>'POSEBNI DIO'!I321+'POSEBNI DIO'!I325+'POSEBNI DIO'!I329</f>
        <v>167500</v>
      </c>
    </row>
    <row r="34" spans="1:6">
      <c r="A34" s="62"/>
      <c r="B34" s="62">
        <v>38</v>
      </c>
      <c r="C34" s="68" t="s">
        <v>15</v>
      </c>
      <c r="D34" s="61">
        <f>'POSEBNI DIO'!G57+'POSEBNI DIO'!G158+'POSEBNI DIO'!G162+'POSEBNI DIO'!G166+'POSEBNI DIO'!G316+'POSEBNI DIO'!G334+'POSEBNI DIO'!G338+'POSEBNI DIO'!G348+'POSEBNI DIO'!G352+'POSEBNI DIO'!G47</f>
        <v>76800</v>
      </c>
      <c r="E34" s="61">
        <f>'POSEBNI DIO'!H57+'POSEBNI DIO'!H158+'POSEBNI DIO'!H162+'POSEBNI DIO'!H166+'POSEBNI DIO'!H316+'POSEBNI DIO'!H334+'POSEBNI DIO'!H338+'POSEBNI DIO'!H348+'POSEBNI DIO'!H352+'POSEBNI DIO'!H47</f>
        <v>0</v>
      </c>
      <c r="F34" s="61">
        <f>'POSEBNI DIO'!I57+'POSEBNI DIO'!I158+'POSEBNI DIO'!I162+'POSEBNI DIO'!I166+'POSEBNI DIO'!I316+'POSEBNI DIO'!I334+'POSEBNI DIO'!I338+'POSEBNI DIO'!I348+'POSEBNI DIO'!I352+'POSEBNI DIO'!I47</f>
        <v>76800</v>
      </c>
    </row>
    <row r="35" spans="1:6" ht="25.5">
      <c r="A35" s="63">
        <v>4</v>
      </c>
      <c r="B35" s="63"/>
      <c r="C35" s="64" t="s">
        <v>31</v>
      </c>
      <c r="D35" s="59">
        <f t="shared" ref="D35:F35" si="1">SUM(D36:D38)</f>
        <v>454800</v>
      </c>
      <c r="E35" s="59">
        <f t="shared" si="1"/>
        <v>68700</v>
      </c>
      <c r="F35" s="59">
        <f t="shared" si="1"/>
        <v>523500</v>
      </c>
    </row>
    <row r="36" spans="1:6" ht="38.25">
      <c r="A36" s="60"/>
      <c r="B36" s="60">
        <v>41</v>
      </c>
      <c r="C36" s="65" t="s">
        <v>120</v>
      </c>
      <c r="D36" s="61"/>
      <c r="E36" s="61"/>
      <c r="F36" s="61"/>
    </row>
    <row r="37" spans="1:6" ht="38.25">
      <c r="A37" s="62"/>
      <c r="B37" s="62">
        <v>42</v>
      </c>
      <c r="C37" s="65" t="s">
        <v>120</v>
      </c>
      <c r="D37" s="61">
        <f>'POSEBNI DIO'!G22+'POSEBNI DIO'!G104+'POSEBNI DIO'!G107+'POSEBNI DIO'!G117+'POSEBNI DIO'!G174+'POSEBNI DIO'!G178+'POSEBNI DIO'!G191+'POSEBNI DIO'!G195+'POSEBNI DIO'!G199+'POSEBNI DIO'!G203+'POSEBNI DIO'!G224+'POSEBNI DIO'!G228+'POSEBNI DIO'!G232+'POSEBNI DIO'!G244+'POSEBNI DIO'!G255+'POSEBNI DIO'!G300+'POSEBNI DIO'!G17+'POSEBNI DIO'!G65+'POSEBNI DIO'!G216+'POSEBNI DIO'!G207</f>
        <v>404800</v>
      </c>
      <c r="E37" s="61">
        <f>'POSEBNI DIO'!H22+'POSEBNI DIO'!H104+'POSEBNI DIO'!H107+'POSEBNI DIO'!H117+'POSEBNI DIO'!H174+'POSEBNI DIO'!H178+'POSEBNI DIO'!H191+'POSEBNI DIO'!H195+'POSEBNI DIO'!H199+'POSEBNI DIO'!H203+'POSEBNI DIO'!H224+'POSEBNI DIO'!H228+'POSEBNI DIO'!H232+'POSEBNI DIO'!H244+'POSEBNI DIO'!H255+'POSEBNI DIO'!H300+'POSEBNI DIO'!H17+'POSEBNI DIO'!H65+'POSEBNI DIO'!H216+'POSEBNI DIO'!H207</f>
        <v>58700</v>
      </c>
      <c r="F37" s="61">
        <f>'POSEBNI DIO'!I22+'POSEBNI DIO'!I104+'POSEBNI DIO'!I107+'POSEBNI DIO'!I117+'POSEBNI DIO'!I174+'POSEBNI DIO'!I178+'POSEBNI DIO'!I191+'POSEBNI DIO'!I195+'POSEBNI DIO'!I199+'POSEBNI DIO'!I203+'POSEBNI DIO'!I224+'POSEBNI DIO'!I228+'POSEBNI DIO'!I232+'POSEBNI DIO'!I244+'POSEBNI DIO'!I255+'POSEBNI DIO'!I300+'POSEBNI DIO'!I17+'POSEBNI DIO'!I65+'POSEBNI DIO'!I216+'POSEBNI DIO'!I207</f>
        <v>463500</v>
      </c>
    </row>
    <row r="38" spans="1:6" ht="38.25">
      <c r="A38" s="62"/>
      <c r="B38" s="62">
        <v>45</v>
      </c>
      <c r="C38" s="65" t="s">
        <v>258</v>
      </c>
      <c r="D38" s="61">
        <f>'POSEBNI DIO'!G121+'POSEBNI DIO'!G303+'POSEBNI DIO'!G307+'POSEBNI DIO'!G310+'POSEBNI DIO'!G357</f>
        <v>50000</v>
      </c>
      <c r="E38" s="61">
        <f>'POSEBNI DIO'!H121+'POSEBNI DIO'!H303+'POSEBNI DIO'!H307+'POSEBNI DIO'!H310+'POSEBNI DIO'!H357</f>
        <v>10000</v>
      </c>
      <c r="F38" s="61">
        <f>'POSEBNI DIO'!I121+'POSEBNI DIO'!I303+'POSEBNI DIO'!I307+'POSEBNI DIO'!I310+'POSEBNI DIO'!I357</f>
        <v>60000</v>
      </c>
    </row>
    <row r="39" spans="1:6">
      <c r="D39" s="69"/>
      <c r="E39" s="69"/>
      <c r="F39" s="69"/>
    </row>
  </sheetData>
  <mergeCells count="5">
    <mergeCell ref="A1:F1"/>
    <mergeCell ref="A3:F3"/>
    <mergeCell ref="A5:F5"/>
    <mergeCell ref="A7:F7"/>
    <mergeCell ref="A23:F23"/>
  </mergeCells>
  <pageMargins left="0.7" right="0.7" top="0.75" bottom="0.75" header="0.3" footer="0.3"/>
  <pageSetup paperSize="9" scale="90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topLeftCell="A7" workbookViewId="0">
      <selection activeCell="A26" sqref="A26:D37"/>
    </sheetView>
  </sheetViews>
  <sheetFormatPr defaultRowHeight="14.25"/>
  <cols>
    <col min="1" max="4" width="22.125" customWidth="1"/>
    <col min="5" max="5" width="12.25" customWidth="1"/>
    <col min="6" max="6" width="10.5" bestFit="1" customWidth="1"/>
  </cols>
  <sheetData>
    <row r="1" spans="1:6" ht="42" customHeight="1">
      <c r="A1" s="123" t="s">
        <v>317</v>
      </c>
      <c r="B1" s="123"/>
      <c r="C1" s="123"/>
      <c r="D1" s="123"/>
      <c r="E1" s="123"/>
      <c r="F1" s="51"/>
    </row>
    <row r="2" spans="1:6" ht="18" customHeight="1">
      <c r="A2" s="16"/>
      <c r="B2" s="16"/>
      <c r="C2" s="16"/>
      <c r="D2" s="16"/>
    </row>
    <row r="3" spans="1:6" ht="15.75" customHeight="1">
      <c r="A3" s="123" t="s">
        <v>85</v>
      </c>
      <c r="B3" s="123"/>
      <c r="C3" s="123"/>
      <c r="D3" s="123"/>
    </row>
    <row r="4" spans="1:6" ht="18">
      <c r="A4" s="16"/>
      <c r="B4" s="16"/>
      <c r="C4" s="17"/>
      <c r="D4" s="17"/>
    </row>
    <row r="5" spans="1:6" ht="18" customHeight="1">
      <c r="A5" s="123" t="s">
        <v>103</v>
      </c>
      <c r="B5" s="123"/>
      <c r="C5" s="123"/>
      <c r="D5" s="123"/>
    </row>
    <row r="6" spans="1:6" ht="18">
      <c r="A6" s="16"/>
      <c r="B6" s="16"/>
      <c r="C6" s="17"/>
      <c r="D6" s="17"/>
    </row>
    <row r="7" spans="1:6" ht="15.75" customHeight="1">
      <c r="A7" s="123" t="s">
        <v>121</v>
      </c>
      <c r="B7" s="123"/>
      <c r="C7" s="123"/>
      <c r="D7" s="123"/>
    </row>
    <row r="8" spans="1:6" ht="18">
      <c r="A8" s="16"/>
      <c r="B8" s="16"/>
      <c r="C8" s="17"/>
      <c r="D8" s="17"/>
    </row>
    <row r="9" spans="1:6">
      <c r="A9" s="52" t="s">
        <v>19</v>
      </c>
      <c r="B9" s="52" t="s">
        <v>288</v>
      </c>
      <c r="C9" s="52" t="s">
        <v>304</v>
      </c>
      <c r="D9" s="52" t="s">
        <v>308</v>
      </c>
    </row>
    <row r="10" spans="1:6">
      <c r="A10" s="70" t="s">
        <v>20</v>
      </c>
      <c r="B10" s="57">
        <f t="shared" ref="B10:D10" si="0">B11+B13+B16+B19+B21</f>
        <v>1378250</v>
      </c>
      <c r="C10" s="57">
        <f t="shared" si="0"/>
        <v>317700</v>
      </c>
      <c r="D10" s="57">
        <f t="shared" si="0"/>
        <v>1695950</v>
      </c>
    </row>
    <row r="11" spans="1:6" ht="15.75" customHeight="1">
      <c r="A11" s="58" t="s">
        <v>122</v>
      </c>
      <c r="B11" s="59">
        <f>SUM(B12)</f>
        <v>158450</v>
      </c>
      <c r="C11" s="59">
        <f>SUM(C12)</f>
        <v>11000</v>
      </c>
      <c r="D11" s="59">
        <f>SUM(D12)</f>
        <v>169450</v>
      </c>
    </row>
    <row r="12" spans="1:6">
      <c r="A12" s="71" t="s">
        <v>123</v>
      </c>
      <c r="B12" s="61">
        <f>B29</f>
        <v>158450</v>
      </c>
      <c r="C12" s="61">
        <f t="shared" ref="C12:D12" si="1">C29</f>
        <v>11000</v>
      </c>
      <c r="D12" s="61">
        <f t="shared" si="1"/>
        <v>169450</v>
      </c>
    </row>
    <row r="13" spans="1:6" ht="25.5">
      <c r="A13" s="58" t="s">
        <v>233</v>
      </c>
      <c r="B13" s="59">
        <f t="shared" ref="B13:D13" si="2">SUM(B14:B15)</f>
        <v>108500</v>
      </c>
      <c r="C13" s="59">
        <f t="shared" si="2"/>
        <v>9000</v>
      </c>
      <c r="D13" s="59">
        <f t="shared" si="2"/>
        <v>117500</v>
      </c>
    </row>
    <row r="14" spans="1:6">
      <c r="A14" s="68" t="s">
        <v>234</v>
      </c>
      <c r="B14" s="61">
        <f>B31</f>
        <v>66500</v>
      </c>
      <c r="C14" s="61">
        <f t="shared" ref="C14:D14" si="3">C31</f>
        <v>0</v>
      </c>
      <c r="D14" s="61">
        <f t="shared" si="3"/>
        <v>66500</v>
      </c>
    </row>
    <row r="15" spans="1:6">
      <c r="A15" s="68" t="s">
        <v>235</v>
      </c>
      <c r="B15" s="61">
        <f>B32</f>
        <v>42000</v>
      </c>
      <c r="C15" s="61">
        <f t="shared" ref="C15:D15" si="4">C32</f>
        <v>9000</v>
      </c>
      <c r="D15" s="61">
        <f t="shared" si="4"/>
        <v>51000</v>
      </c>
    </row>
    <row r="16" spans="1:6">
      <c r="A16" s="58" t="s">
        <v>232</v>
      </c>
      <c r="B16" s="59">
        <f t="shared" ref="B16:D16" si="5">SUM(B17:B18)</f>
        <v>1101300</v>
      </c>
      <c r="C16" s="59">
        <f t="shared" si="5"/>
        <v>297700</v>
      </c>
      <c r="D16" s="59">
        <f t="shared" si="5"/>
        <v>1399000</v>
      </c>
    </row>
    <row r="17" spans="1:6" ht="13.5" customHeight="1">
      <c r="A17" s="71" t="s">
        <v>236</v>
      </c>
      <c r="B17" s="61">
        <f>B34</f>
        <v>380000</v>
      </c>
      <c r="C17" s="61">
        <f t="shared" ref="C17:D17" si="6">C34</f>
        <v>87000</v>
      </c>
      <c r="D17" s="61">
        <f t="shared" si="6"/>
        <v>467000</v>
      </c>
    </row>
    <row r="18" spans="1:6" ht="13.5" customHeight="1">
      <c r="A18" s="71" t="s">
        <v>237</v>
      </c>
      <c r="B18" s="61">
        <f>B35</f>
        <v>721300</v>
      </c>
      <c r="C18" s="61">
        <f t="shared" ref="C18:D18" si="7">C35</f>
        <v>210700</v>
      </c>
      <c r="D18" s="61">
        <f t="shared" si="7"/>
        <v>932000</v>
      </c>
    </row>
    <row r="19" spans="1:6">
      <c r="A19" s="58" t="s">
        <v>239</v>
      </c>
      <c r="B19" s="59">
        <f>SUM(B20)</f>
        <v>10000</v>
      </c>
      <c r="C19" s="59">
        <f>SUM(C20)</f>
        <v>0</v>
      </c>
      <c r="D19" s="59">
        <f>SUM(D20)</f>
        <v>10000</v>
      </c>
    </row>
    <row r="20" spans="1:6" ht="15.75" customHeight="1">
      <c r="A20" s="71" t="s">
        <v>240</v>
      </c>
      <c r="B20" s="61">
        <f>B37</f>
        <v>10000</v>
      </c>
      <c r="C20" s="61">
        <f t="shared" ref="C20:D20" si="8">C37</f>
        <v>0</v>
      </c>
      <c r="D20" s="61">
        <f t="shared" si="8"/>
        <v>10000</v>
      </c>
    </row>
    <row r="21" spans="1:6">
      <c r="A21" s="72" t="s">
        <v>124</v>
      </c>
      <c r="B21" s="59">
        <f t="shared" ref="B21:D21" si="9">SUM(B22)</f>
        <v>0</v>
      </c>
      <c r="C21" s="59">
        <f t="shared" si="9"/>
        <v>0</v>
      </c>
      <c r="D21" s="59">
        <f t="shared" si="9"/>
        <v>0</v>
      </c>
    </row>
    <row r="22" spans="1:6">
      <c r="A22" s="73" t="s">
        <v>125</v>
      </c>
      <c r="B22" s="61"/>
      <c r="C22" s="61"/>
      <c r="D22" s="61"/>
    </row>
    <row r="23" spans="1:6" ht="15.75" customHeight="1">
      <c r="A23" s="34"/>
      <c r="B23" s="34"/>
      <c r="C23" s="34"/>
      <c r="D23" s="34"/>
    </row>
    <row r="24" spans="1:6" ht="15.75">
      <c r="A24" s="123" t="s">
        <v>126</v>
      </c>
      <c r="B24" s="123"/>
      <c r="C24" s="123"/>
      <c r="D24" s="123"/>
    </row>
    <row r="25" spans="1:6" ht="30" customHeight="1">
      <c r="A25" s="16"/>
      <c r="B25" s="16"/>
      <c r="C25" s="17"/>
      <c r="D25" s="17"/>
    </row>
    <row r="26" spans="1:6" ht="25.5">
      <c r="A26" s="52" t="s">
        <v>19</v>
      </c>
      <c r="B26" s="52" t="s">
        <v>288</v>
      </c>
      <c r="C26" s="52" t="s">
        <v>88</v>
      </c>
      <c r="D26" s="52" t="s">
        <v>289</v>
      </c>
    </row>
    <row r="27" spans="1:6" s="80" customFormat="1">
      <c r="A27" s="70" t="s">
        <v>22</v>
      </c>
      <c r="B27" s="57">
        <f t="shared" ref="B27:D27" si="10">B28+B30+B33+B38+B36</f>
        <v>1378250</v>
      </c>
      <c r="C27" s="57">
        <f t="shared" si="10"/>
        <v>317700</v>
      </c>
      <c r="D27" s="57">
        <f t="shared" si="10"/>
        <v>1695950</v>
      </c>
      <c r="E27" s="118"/>
      <c r="F27" s="118"/>
    </row>
    <row r="28" spans="1:6" s="80" customFormat="1">
      <c r="A28" s="58" t="s">
        <v>122</v>
      </c>
      <c r="B28" s="59">
        <f>SUM(B29)</f>
        <v>158450</v>
      </c>
      <c r="C28" s="59">
        <f>SUM(C29)</f>
        <v>11000</v>
      </c>
      <c r="D28" s="59">
        <f>SUM(D29)</f>
        <v>169450</v>
      </c>
    </row>
    <row r="29" spans="1:6" s="80" customFormat="1" ht="15.75" customHeight="1">
      <c r="A29" s="71" t="s">
        <v>123</v>
      </c>
      <c r="B29" s="61">
        <f>'POSEBNI DIO'!G24+'POSEBNI DIO'!G31+'POSEBNI DIO'!G38+'POSEBNI DIO'!G42+'POSEBNI DIO'!G105+'POSEBNI DIO'!G111+'POSEBNI DIO'!G155+'POSEBNI DIO'!G240+'POSEBNI DIO'!G265</f>
        <v>158450</v>
      </c>
      <c r="C29" s="61">
        <f>'POSEBNI DIO'!H24+'POSEBNI DIO'!H31+'POSEBNI DIO'!H38+'POSEBNI DIO'!H42+'POSEBNI DIO'!H105+'POSEBNI DIO'!H111+'POSEBNI DIO'!H155+'POSEBNI DIO'!H240+'POSEBNI DIO'!H265</f>
        <v>11000</v>
      </c>
      <c r="D29" s="61">
        <f>'POSEBNI DIO'!I24+'POSEBNI DIO'!I31+'POSEBNI DIO'!I38+'POSEBNI DIO'!I42+'POSEBNI DIO'!I105+'POSEBNI DIO'!I111+'POSEBNI DIO'!I155+'POSEBNI DIO'!I240+'POSEBNI DIO'!I265</f>
        <v>169450</v>
      </c>
    </row>
    <row r="30" spans="1:6" s="80" customFormat="1" ht="22.9" customHeight="1">
      <c r="A30" s="58" t="s">
        <v>233</v>
      </c>
      <c r="B30" s="59">
        <f t="shared" ref="B30:D30" si="11">SUM(B31:B32)</f>
        <v>108500</v>
      </c>
      <c r="C30" s="59">
        <f t="shared" si="11"/>
        <v>9000</v>
      </c>
      <c r="D30" s="59">
        <f t="shared" si="11"/>
        <v>117500</v>
      </c>
    </row>
    <row r="31" spans="1:6" s="80" customFormat="1">
      <c r="A31" s="68" t="s">
        <v>273</v>
      </c>
      <c r="B31" s="61">
        <f>'POSEBNI DIO'!G125+'POSEBNI DIO'!G129+'POSEBNI DIO'!G245</f>
        <v>66500</v>
      </c>
      <c r="C31" s="61">
        <f>'POSEBNI DIO'!H125+'POSEBNI DIO'!H129+'POSEBNI DIO'!H245</f>
        <v>0</v>
      </c>
      <c r="D31" s="61">
        <f>'POSEBNI DIO'!I125+'POSEBNI DIO'!I129+'POSEBNI DIO'!I245</f>
        <v>66500</v>
      </c>
    </row>
    <row r="32" spans="1:6" s="80" customFormat="1">
      <c r="A32" s="68" t="s">
        <v>274</v>
      </c>
      <c r="B32" s="61">
        <f>'POSEBNI DIO'!G48+'POSEBNI DIO'!G133+'POSEBNI DIO'!G182+'POSEBNI DIO'!G218+'POSEBNI DIO'!G248+'POSEBNI DIO'!G282+'POSEBNI DIO'!G289</f>
        <v>42000</v>
      </c>
      <c r="C32" s="61">
        <f>'POSEBNI DIO'!H48+'POSEBNI DIO'!H133+'POSEBNI DIO'!H182+'POSEBNI DIO'!H218+'POSEBNI DIO'!H248+'POSEBNI DIO'!H282+'POSEBNI DIO'!H289</f>
        <v>9000</v>
      </c>
      <c r="D32" s="61">
        <f>'POSEBNI DIO'!I48+'POSEBNI DIO'!I133+'POSEBNI DIO'!I182+'POSEBNI DIO'!I218+'POSEBNI DIO'!I248+'POSEBNI DIO'!I282+'POSEBNI DIO'!I289</f>
        <v>51000</v>
      </c>
    </row>
    <row r="33" spans="1:4" s="80" customFormat="1">
      <c r="A33" s="58" t="s">
        <v>232</v>
      </c>
      <c r="B33" s="59">
        <f t="shared" ref="B33:D33" si="12">SUM(B34:B35)</f>
        <v>1101300</v>
      </c>
      <c r="C33" s="59">
        <f t="shared" si="12"/>
        <v>297700</v>
      </c>
      <c r="D33" s="59">
        <f t="shared" si="12"/>
        <v>1399000</v>
      </c>
    </row>
    <row r="34" spans="1:4" s="80" customFormat="1">
      <c r="A34" s="71" t="s">
        <v>236</v>
      </c>
      <c r="B34" s="61">
        <f>'POSEBNI DIO'!G19+'POSEBNI DIO'!G27+'POSEBNI DIO'!G34+'POSEBNI DIO'!G51+'POSEBNI DIO'!G67+'POSEBNI DIO'!G74+'POSEBNI DIO'!G81+'POSEBNI DIO'!G102+'POSEBNI DIO'!G185+'POSEBNI DIO'!G257+'POSEBNI DIO'!G268+'POSEBNI DIO'!G275+'POSEBNI DIO'!G285+'POSEBNI DIO'!G292+'POSEBNI DIO'!G298+'POSEBNI DIO'!G305+'POSEBNI DIO'!G88+'POSEBNI DIO'!G95+'POSEBNI DIO'!G60+'POSEBNI DIO'!G235+'POSEBNI DIO'!G14</f>
        <v>380000</v>
      </c>
      <c r="C34" s="61">
        <f>'POSEBNI DIO'!H19+'POSEBNI DIO'!H27+'POSEBNI DIO'!H34+'POSEBNI DIO'!H51+'POSEBNI DIO'!H67+'POSEBNI DIO'!H74+'POSEBNI DIO'!H81+'POSEBNI DIO'!H102+'POSEBNI DIO'!H185+'POSEBNI DIO'!H257+'POSEBNI DIO'!H268+'POSEBNI DIO'!H275+'POSEBNI DIO'!H285+'POSEBNI DIO'!H292+'POSEBNI DIO'!H298+'POSEBNI DIO'!H305+'POSEBNI DIO'!H88+'POSEBNI DIO'!H95+'POSEBNI DIO'!H60+'POSEBNI DIO'!H235+'POSEBNI DIO'!H14</f>
        <v>87000</v>
      </c>
      <c r="D34" s="61">
        <f>'POSEBNI DIO'!I19+'POSEBNI DIO'!I27+'POSEBNI DIO'!I34+'POSEBNI DIO'!I51+'POSEBNI DIO'!I67+'POSEBNI DIO'!I74+'POSEBNI DIO'!I81+'POSEBNI DIO'!I102+'POSEBNI DIO'!I185+'POSEBNI DIO'!I257+'POSEBNI DIO'!I268+'POSEBNI DIO'!I275+'POSEBNI DIO'!I285+'POSEBNI DIO'!I292+'POSEBNI DIO'!I298+'POSEBNI DIO'!I305+'POSEBNI DIO'!I88+'POSEBNI DIO'!I95+'POSEBNI DIO'!I60+'POSEBNI DIO'!I235+'POSEBNI DIO'!I14</f>
        <v>467000</v>
      </c>
    </row>
    <row r="35" spans="1:4" s="80" customFormat="1">
      <c r="A35" s="71" t="s">
        <v>238</v>
      </c>
      <c r="B35" s="61">
        <f>'POSEBNI DIO'!G70+'POSEBNI DIO'!G77+'POSEBNI DIO'!G84+'POSEBNI DIO'!G115+'POSEBNI DIO'!G119+'POSEBNI DIO'!G137+'POSEBNI DIO'!G141+'POSEBNI DIO'!G160+'POSEBNI DIO'!G164+'POSEBNI DIO'!G168+'POSEBNI DIO'!G172+'POSEBNI DIO'!G176+'POSEBNI DIO'!G189+'POSEBNI DIO'!G193+'POSEBNI DIO'!G197+'POSEBNI DIO'!G201+'POSEBNI DIO'!G222+'POSEBNI DIO'!G226+'POSEBNI DIO'!G230+'POSEBNI DIO'!G251+'POSEBNI DIO'!G261+'POSEBNI DIO'!G271+'POSEBNI DIO'!G278+'POSEBNI DIO'!G301+'POSEBNI DIO'!G308+'POSEBNI DIO'!G314+'POSEBNI DIO'!G319+'POSEBNI DIO'!G323+'POSEBNI DIO'!G332+'POSEBNI DIO'!G336+'POSEBNI DIO'!G341+'POSEBNI DIO'!G346+'POSEBNI DIO'!G350+'POSEBNI DIO'!G355+'POSEBNI DIO'!G360+'POSEBNI DIO'!G91+'POSEBNI DIO'!G98+'POSEBNI DIO'!G145+'POSEBNI DIO'!G149+'POSEBNI DIO'!G327+'POSEBNI DIO'!G213+'POSEBNI DIO'!G204+'POSEBNI DIO'!G63</f>
        <v>721300</v>
      </c>
      <c r="C35" s="61">
        <f>'POSEBNI DIO'!H70+'POSEBNI DIO'!H77+'POSEBNI DIO'!H84+'POSEBNI DIO'!H115+'POSEBNI DIO'!H119+'POSEBNI DIO'!H137+'POSEBNI DIO'!H141+'POSEBNI DIO'!H160+'POSEBNI DIO'!H164+'POSEBNI DIO'!H168+'POSEBNI DIO'!H172+'POSEBNI DIO'!H176+'POSEBNI DIO'!H189+'POSEBNI DIO'!H193+'POSEBNI DIO'!H197+'POSEBNI DIO'!H201+'POSEBNI DIO'!H222+'POSEBNI DIO'!H226+'POSEBNI DIO'!H230+'POSEBNI DIO'!H251+'POSEBNI DIO'!H261+'POSEBNI DIO'!H271+'POSEBNI DIO'!H278+'POSEBNI DIO'!H301+'POSEBNI DIO'!H308+'POSEBNI DIO'!H314+'POSEBNI DIO'!H319+'POSEBNI DIO'!H323+'POSEBNI DIO'!H332+'POSEBNI DIO'!H336+'POSEBNI DIO'!H341+'POSEBNI DIO'!H346+'POSEBNI DIO'!H350+'POSEBNI DIO'!H355+'POSEBNI DIO'!H360+'POSEBNI DIO'!H91+'POSEBNI DIO'!H98+'POSEBNI DIO'!H145+'POSEBNI DIO'!H149+'POSEBNI DIO'!H327+'POSEBNI DIO'!H213+'POSEBNI DIO'!H204+'POSEBNI DIO'!H63</f>
        <v>210700</v>
      </c>
      <c r="D35" s="61">
        <f>'POSEBNI DIO'!I70+'POSEBNI DIO'!I77+'POSEBNI DIO'!I84+'POSEBNI DIO'!I115+'POSEBNI DIO'!I119+'POSEBNI DIO'!I137+'POSEBNI DIO'!I141+'POSEBNI DIO'!I160+'POSEBNI DIO'!I164+'POSEBNI DIO'!I168+'POSEBNI DIO'!I172+'POSEBNI DIO'!I176+'POSEBNI DIO'!I189+'POSEBNI DIO'!I193+'POSEBNI DIO'!I197+'POSEBNI DIO'!I201+'POSEBNI DIO'!I222+'POSEBNI DIO'!I226+'POSEBNI DIO'!I230+'POSEBNI DIO'!I251+'POSEBNI DIO'!I261+'POSEBNI DIO'!I271+'POSEBNI DIO'!I278+'POSEBNI DIO'!I301+'POSEBNI DIO'!I308+'POSEBNI DIO'!I314+'POSEBNI DIO'!I319+'POSEBNI DIO'!I323+'POSEBNI DIO'!I332+'POSEBNI DIO'!I336+'POSEBNI DIO'!I341+'POSEBNI DIO'!I346+'POSEBNI DIO'!I350+'POSEBNI DIO'!I355+'POSEBNI DIO'!I360+'POSEBNI DIO'!I91+'POSEBNI DIO'!I98+'POSEBNI DIO'!I145+'POSEBNI DIO'!I149+'POSEBNI DIO'!I327+'POSEBNI DIO'!I213+'POSEBNI DIO'!I204+'POSEBNI DIO'!I63</f>
        <v>932000</v>
      </c>
    </row>
    <row r="36" spans="1:4" s="80" customFormat="1">
      <c r="A36" s="58" t="s">
        <v>239</v>
      </c>
      <c r="B36" s="59">
        <f>SUM(B37)</f>
        <v>10000</v>
      </c>
      <c r="C36" s="59">
        <f>SUM(C37)</f>
        <v>0</v>
      </c>
      <c r="D36" s="59">
        <f>SUM(D37)</f>
        <v>10000</v>
      </c>
    </row>
    <row r="37" spans="1:4" s="80" customFormat="1" ht="15.75" customHeight="1">
      <c r="A37" s="71" t="s">
        <v>240</v>
      </c>
      <c r="B37" s="61">
        <f>'POSEBNI DIO'!G55</f>
        <v>10000</v>
      </c>
      <c r="C37" s="61">
        <f>'POSEBNI DIO'!H55</f>
        <v>0</v>
      </c>
      <c r="D37" s="61">
        <f>'POSEBNI DIO'!I55</f>
        <v>10000</v>
      </c>
    </row>
    <row r="38" spans="1:4" s="80" customFormat="1">
      <c r="A38" s="72" t="s">
        <v>124</v>
      </c>
      <c r="B38" s="59">
        <f t="shared" ref="B38:D38" si="13">SUM(B39)</f>
        <v>0</v>
      </c>
      <c r="C38" s="59">
        <f t="shared" si="13"/>
        <v>0</v>
      </c>
      <c r="D38" s="59">
        <f t="shared" si="13"/>
        <v>0</v>
      </c>
    </row>
    <row r="39" spans="1:4" s="80" customFormat="1">
      <c r="A39" s="109" t="s">
        <v>125</v>
      </c>
      <c r="B39" s="61"/>
      <c r="C39" s="61"/>
      <c r="D39" s="61"/>
    </row>
  </sheetData>
  <mergeCells count="5">
    <mergeCell ref="A3:D3"/>
    <mergeCell ref="A5:D5"/>
    <mergeCell ref="A7:D7"/>
    <mergeCell ref="A24:D24"/>
    <mergeCell ref="A1:E1"/>
  </mergeCells>
  <pageMargins left="0.7" right="0.7" top="0.75" bottom="0.75" header="0.3" footer="0.3"/>
  <pageSetup paperSize="9" scale="8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4"/>
  <sheetViews>
    <sheetView workbookViewId="0">
      <selection activeCell="G1" sqref="G1:J1048576"/>
    </sheetView>
  </sheetViews>
  <sheetFormatPr defaultRowHeight="14.25"/>
  <cols>
    <col min="1" max="1" width="4.625" customWidth="1"/>
    <col min="2" max="2" width="39.5" style="84" customWidth="1"/>
    <col min="3" max="5" width="14.625" customWidth="1"/>
    <col min="7" max="7" width="11.625" bestFit="1" customWidth="1"/>
    <col min="8" max="8" width="11.875" customWidth="1"/>
    <col min="9" max="9" width="11.5" customWidth="1"/>
  </cols>
  <sheetData>
    <row r="1" spans="1:9" ht="30.75" customHeight="1">
      <c r="A1" s="123" t="s">
        <v>307</v>
      </c>
      <c r="B1" s="123"/>
      <c r="C1" s="123"/>
      <c r="D1" s="123"/>
      <c r="E1" s="123"/>
    </row>
    <row r="2" spans="1:9" ht="4.5" customHeight="1">
      <c r="B2" s="16"/>
      <c r="C2" s="74"/>
      <c r="D2" s="74"/>
      <c r="E2" s="74"/>
    </row>
    <row r="3" spans="1:9" ht="15.75">
      <c r="A3" s="123" t="s">
        <v>85</v>
      </c>
      <c r="B3" s="123"/>
      <c r="C3" s="123"/>
      <c r="D3" s="123"/>
      <c r="E3" s="123"/>
    </row>
    <row r="4" spans="1:9" ht="10.5" customHeight="1">
      <c r="B4" s="16"/>
      <c r="C4" s="74"/>
      <c r="D4" s="75"/>
      <c r="E4" s="75"/>
    </row>
    <row r="5" spans="1:9" ht="18" customHeight="1">
      <c r="A5" s="123" t="s">
        <v>103</v>
      </c>
      <c r="B5" s="123"/>
      <c r="C5" s="123"/>
      <c r="D5" s="123"/>
      <c r="E5" s="123"/>
    </row>
    <row r="6" spans="1:9" ht="9" customHeight="1">
      <c r="B6" s="16"/>
      <c r="C6" s="74"/>
      <c r="D6" s="75"/>
      <c r="E6" s="75"/>
    </row>
    <row r="7" spans="1:9" ht="15.75" customHeight="1">
      <c r="A7" s="123" t="s">
        <v>127</v>
      </c>
      <c r="B7" s="123"/>
      <c r="C7" s="123"/>
      <c r="D7" s="123"/>
      <c r="E7" s="123"/>
    </row>
    <row r="8" spans="1:9" ht="18">
      <c r="B8" s="16"/>
      <c r="C8" s="74"/>
      <c r="D8" s="75"/>
      <c r="E8" s="75"/>
    </row>
    <row r="9" spans="1:9" ht="42.75" customHeight="1">
      <c r="A9" s="144" t="s">
        <v>19</v>
      </c>
      <c r="B9" s="145"/>
      <c r="C9" s="52" t="s">
        <v>288</v>
      </c>
      <c r="D9" s="52" t="s">
        <v>304</v>
      </c>
      <c r="E9" s="52" t="s">
        <v>308</v>
      </c>
    </row>
    <row r="10" spans="1:9" s="80" customFormat="1" ht="15.75" customHeight="1">
      <c r="A10" s="142" t="s">
        <v>22</v>
      </c>
      <c r="B10" s="143"/>
      <c r="C10" s="99">
        <f t="shared" ref="C10:E10" si="0">C12+C16+C18+C21+C24+C27+C30+C33+C36+C38+C41+C43+C45+C47+C49+C55+C57+C59+C61+C64+C67+C69+C74+C78+C80+C52+C72+C76</f>
        <v>1378250</v>
      </c>
      <c r="D10" s="99">
        <f t="shared" si="0"/>
        <v>317700</v>
      </c>
      <c r="E10" s="99">
        <f t="shared" si="0"/>
        <v>1695950</v>
      </c>
      <c r="G10" s="107"/>
      <c r="H10" s="107"/>
      <c r="I10" s="107"/>
    </row>
    <row r="11" spans="1:9" s="80" customFormat="1" ht="15.75" customHeight="1">
      <c r="A11" s="100" t="s">
        <v>128</v>
      </c>
      <c r="B11" s="101" t="s">
        <v>129</v>
      </c>
      <c r="C11" s="102">
        <f>C12</f>
        <v>250650</v>
      </c>
      <c r="D11" s="102">
        <f>D12</f>
        <v>62000</v>
      </c>
      <c r="E11" s="102">
        <f>E12</f>
        <v>312650</v>
      </c>
      <c r="G11" s="107"/>
      <c r="H11" s="107"/>
      <c r="I11" s="107"/>
    </row>
    <row r="12" spans="1:9" s="80" customFormat="1" ht="25.5">
      <c r="A12" s="76" t="s">
        <v>130</v>
      </c>
      <c r="B12" s="77" t="s">
        <v>131</v>
      </c>
      <c r="C12" s="79">
        <f>SUM(C13:C14)</f>
        <v>250650</v>
      </c>
      <c r="D12" s="79">
        <f>SUM(D13:D14)</f>
        <v>62000</v>
      </c>
      <c r="E12" s="79">
        <f>SUM(E13:E14)</f>
        <v>312650</v>
      </c>
    </row>
    <row r="13" spans="1:9" s="80" customFormat="1">
      <c r="A13" s="81" t="s">
        <v>132</v>
      </c>
      <c r="B13" s="82" t="s">
        <v>133</v>
      </c>
      <c r="C13" s="83">
        <f>'POSEBNI DIO'!G18+'POSEBNI DIO'!G23+'POSEBNI DIO'!G30+'POSEBNI DIO'!G37+'POSEBNI DIO'!G41+'POSEBNI DIO'!G288+'POSEBNI DIO'!G13</f>
        <v>250650</v>
      </c>
      <c r="D13" s="83">
        <f>'POSEBNI DIO'!H18+'POSEBNI DIO'!H23+'POSEBNI DIO'!H30+'POSEBNI DIO'!H37+'POSEBNI DIO'!H41+'POSEBNI DIO'!H288+'POSEBNI DIO'!H13</f>
        <v>62000</v>
      </c>
      <c r="E13" s="83">
        <f>'POSEBNI DIO'!I18+'POSEBNI DIO'!I23+'POSEBNI DIO'!I30+'POSEBNI DIO'!I37+'POSEBNI DIO'!I41+'POSEBNI DIO'!I288+'POSEBNI DIO'!I13</f>
        <v>312650</v>
      </c>
    </row>
    <row r="14" spans="1:9" s="80" customFormat="1">
      <c r="A14" s="81" t="s">
        <v>134</v>
      </c>
      <c r="B14" s="82" t="s">
        <v>135</v>
      </c>
      <c r="C14" s="83"/>
      <c r="D14" s="83"/>
      <c r="E14" s="83"/>
    </row>
    <row r="15" spans="1:9" s="80" customFormat="1">
      <c r="A15" s="100" t="s">
        <v>136</v>
      </c>
      <c r="B15" s="101" t="s">
        <v>137</v>
      </c>
      <c r="C15" s="102">
        <f>C16+C18</f>
        <v>86300</v>
      </c>
      <c r="D15" s="102">
        <f>D16+D18</f>
        <v>10000</v>
      </c>
      <c r="E15" s="102">
        <f>E16+E18</f>
        <v>96300</v>
      </c>
    </row>
    <row r="16" spans="1:9" s="80" customFormat="1">
      <c r="A16" s="76" t="s">
        <v>138</v>
      </c>
      <c r="B16" s="77" t="s">
        <v>139</v>
      </c>
      <c r="C16" s="79">
        <f>SUM(C17)</f>
        <v>85000</v>
      </c>
      <c r="D16" s="79">
        <f>SUM(D17)</f>
        <v>10000</v>
      </c>
      <c r="E16" s="79">
        <f>SUM(E17)</f>
        <v>95000</v>
      </c>
    </row>
    <row r="17" spans="1:5" s="80" customFormat="1">
      <c r="A17" s="81" t="s">
        <v>140</v>
      </c>
      <c r="B17" s="82" t="s">
        <v>139</v>
      </c>
      <c r="C17" s="83">
        <f>'POSEBNI DIO'!G159+'POSEBNI DIO'!G167+'POSEBNI DIO'!G171+'POSEBNI DIO'!G175</f>
        <v>85000</v>
      </c>
      <c r="D17" s="83">
        <f>'POSEBNI DIO'!H159+'POSEBNI DIO'!H167+'POSEBNI DIO'!H171+'POSEBNI DIO'!H175</f>
        <v>10000</v>
      </c>
      <c r="E17" s="83">
        <f>'POSEBNI DIO'!I159+'POSEBNI DIO'!I167+'POSEBNI DIO'!I171+'POSEBNI DIO'!I175</f>
        <v>95000</v>
      </c>
    </row>
    <row r="18" spans="1:5" s="80" customFormat="1">
      <c r="A18" s="76" t="s">
        <v>141</v>
      </c>
      <c r="B18" s="77" t="s">
        <v>142</v>
      </c>
      <c r="C18" s="79">
        <f>SUM(C19)</f>
        <v>1300</v>
      </c>
      <c r="D18" s="79">
        <f>SUM(D19)</f>
        <v>0</v>
      </c>
      <c r="E18" s="79">
        <f>SUM(E19)</f>
        <v>1300</v>
      </c>
    </row>
    <row r="19" spans="1:5" s="80" customFormat="1" ht="18" customHeight="1">
      <c r="A19" s="81" t="s">
        <v>143</v>
      </c>
      <c r="B19" s="82" t="s">
        <v>144</v>
      </c>
      <c r="C19" s="83">
        <f>'POSEBNI DIO'!G154+'POSEBNI DIO'!G163</f>
        <v>1300</v>
      </c>
      <c r="D19" s="83">
        <f>'POSEBNI DIO'!H154+'POSEBNI DIO'!H163</f>
        <v>0</v>
      </c>
      <c r="E19" s="83">
        <f>'POSEBNI DIO'!I154+'POSEBNI DIO'!I163</f>
        <v>1300</v>
      </c>
    </row>
    <row r="20" spans="1:5" s="80" customFormat="1">
      <c r="A20" s="100" t="s">
        <v>145</v>
      </c>
      <c r="B20" s="101" t="s">
        <v>146</v>
      </c>
      <c r="C20" s="102">
        <f>C21+C24+C27+C30+C33</f>
        <v>375000</v>
      </c>
      <c r="D20" s="102">
        <f>D21+D24+D27+D30+D33</f>
        <v>37000</v>
      </c>
      <c r="E20" s="102">
        <f>E21+E24+E27+E30+E33</f>
        <v>412000</v>
      </c>
    </row>
    <row r="21" spans="1:5" s="80" customFormat="1">
      <c r="A21" s="76" t="s">
        <v>147</v>
      </c>
      <c r="B21" s="77" t="s">
        <v>148</v>
      </c>
      <c r="C21" s="79">
        <f>SUM(C22:C23)</f>
        <v>20000</v>
      </c>
      <c r="D21" s="79">
        <f>SUM(D22:D23)</f>
        <v>0</v>
      </c>
      <c r="E21" s="79">
        <f>SUM(E22:E23)</f>
        <v>20000</v>
      </c>
    </row>
    <row r="22" spans="1:5" s="80" customFormat="1">
      <c r="A22" s="81" t="s">
        <v>149</v>
      </c>
      <c r="B22" s="82" t="s">
        <v>150</v>
      </c>
      <c r="C22" s="83">
        <f>'POSEBNI DIO'!G354</f>
        <v>20000</v>
      </c>
      <c r="D22" s="83">
        <f>'POSEBNI DIO'!H354</f>
        <v>0</v>
      </c>
      <c r="E22" s="83">
        <f>'POSEBNI DIO'!I354</f>
        <v>20000</v>
      </c>
    </row>
    <row r="23" spans="1:5" s="80" customFormat="1">
      <c r="A23" s="81" t="s">
        <v>151</v>
      </c>
      <c r="B23" s="82" t="s">
        <v>152</v>
      </c>
      <c r="C23" s="83"/>
      <c r="D23" s="83"/>
      <c r="E23" s="83"/>
    </row>
    <row r="24" spans="1:5" s="80" customFormat="1">
      <c r="A24" s="76" t="s">
        <v>153</v>
      </c>
      <c r="B24" s="77" t="s">
        <v>154</v>
      </c>
      <c r="C24" s="79">
        <f>SUM(C25:C26)</f>
        <v>0</v>
      </c>
      <c r="D24" s="79">
        <f>SUM(D25:D26)</f>
        <v>0</v>
      </c>
      <c r="E24" s="79">
        <f>SUM(E25:E26)</f>
        <v>0</v>
      </c>
    </row>
    <row r="25" spans="1:5" s="80" customFormat="1">
      <c r="A25" s="81" t="s">
        <v>155</v>
      </c>
      <c r="B25" s="82" t="s">
        <v>156</v>
      </c>
      <c r="C25" s="83"/>
      <c r="D25" s="83"/>
      <c r="E25" s="83"/>
    </row>
    <row r="26" spans="1:5" s="80" customFormat="1">
      <c r="A26" s="81" t="s">
        <v>157</v>
      </c>
      <c r="B26" s="82" t="s">
        <v>158</v>
      </c>
      <c r="C26" s="83"/>
      <c r="D26" s="83"/>
      <c r="E26" s="83"/>
    </row>
    <row r="27" spans="1:5" s="80" customFormat="1">
      <c r="A27" s="76" t="s">
        <v>159</v>
      </c>
      <c r="B27" s="77" t="s">
        <v>160</v>
      </c>
      <c r="C27" s="79">
        <f>SUM(C28:C29)</f>
        <v>275000</v>
      </c>
      <c r="D27" s="79">
        <f>SUM(D28:D29)</f>
        <v>15000</v>
      </c>
      <c r="E27" s="79">
        <f>SUM(E28:E29)</f>
        <v>290000</v>
      </c>
    </row>
    <row r="28" spans="1:5" s="80" customFormat="1">
      <c r="A28" s="81" t="s">
        <v>161</v>
      </c>
      <c r="B28" s="82" t="s">
        <v>162</v>
      </c>
      <c r="C28" s="83">
        <f>'POSEBNI DIO'!G66+'POSEBNI DIO'!G73+'POSEBNI DIO'!G80+'POSEBNI DIO'!G101+'POSEBNI DIO'!G87+'POSEBNI DIO'!G94+'POSEBNI DIO'!G59</f>
        <v>275000</v>
      </c>
      <c r="D28" s="83">
        <f>'POSEBNI DIO'!H66+'POSEBNI DIO'!H73+'POSEBNI DIO'!H80+'POSEBNI DIO'!H101+'POSEBNI DIO'!H87+'POSEBNI DIO'!H94+'POSEBNI DIO'!H59</f>
        <v>15000</v>
      </c>
      <c r="E28" s="83">
        <f>'POSEBNI DIO'!I66+'POSEBNI DIO'!I73+'POSEBNI DIO'!I80+'POSEBNI DIO'!I101+'POSEBNI DIO'!I87+'POSEBNI DIO'!I94+'POSEBNI DIO'!I59</f>
        <v>290000</v>
      </c>
    </row>
    <row r="29" spans="1:5" s="80" customFormat="1">
      <c r="A29" s="81" t="s">
        <v>163</v>
      </c>
      <c r="B29" s="82" t="s">
        <v>164</v>
      </c>
      <c r="C29" s="83"/>
      <c r="D29" s="83"/>
      <c r="E29" s="83"/>
    </row>
    <row r="30" spans="1:5" s="80" customFormat="1">
      <c r="A30" s="76" t="s">
        <v>165</v>
      </c>
      <c r="B30" s="77" t="s">
        <v>166</v>
      </c>
      <c r="C30" s="79">
        <f>SUM(C31:C32)</f>
        <v>45000</v>
      </c>
      <c r="D30" s="79">
        <f>SUM(D31:D32)</f>
        <v>0</v>
      </c>
      <c r="E30" s="79">
        <f>SUM(E31:E32)</f>
        <v>45000</v>
      </c>
    </row>
    <row r="31" spans="1:5" s="80" customFormat="1">
      <c r="A31" s="81" t="s">
        <v>167</v>
      </c>
      <c r="B31" s="82" t="s">
        <v>168</v>
      </c>
      <c r="C31" s="83">
        <f>'POSEBNI DIO'!G297</f>
        <v>30000</v>
      </c>
      <c r="D31" s="83">
        <f>'POSEBNI DIO'!H297</f>
        <v>0</v>
      </c>
      <c r="E31" s="83">
        <f>'POSEBNI DIO'!I297</f>
        <v>30000</v>
      </c>
    </row>
    <row r="32" spans="1:5" s="80" customFormat="1">
      <c r="A32" s="81" t="s">
        <v>169</v>
      </c>
      <c r="B32" s="82" t="s">
        <v>170</v>
      </c>
      <c r="C32" s="83">
        <f>'POSEBNI DIO'!G192</f>
        <v>15000</v>
      </c>
      <c r="D32" s="83">
        <f>'POSEBNI DIO'!H192</f>
        <v>0</v>
      </c>
      <c r="E32" s="83">
        <f>'POSEBNI DIO'!I192</f>
        <v>15000</v>
      </c>
    </row>
    <row r="33" spans="1:7" s="80" customFormat="1">
      <c r="A33" s="76" t="s">
        <v>171</v>
      </c>
      <c r="B33" s="77" t="s">
        <v>172</v>
      </c>
      <c r="C33" s="79">
        <f>SUM(C34)</f>
        <v>35000</v>
      </c>
      <c r="D33" s="79">
        <f>SUM(D34)</f>
        <v>22000</v>
      </c>
      <c r="E33" s="79">
        <f>SUM(E34)</f>
        <v>57000</v>
      </c>
    </row>
    <row r="34" spans="1:7" s="80" customFormat="1">
      <c r="A34" s="81" t="s">
        <v>173</v>
      </c>
      <c r="B34" s="82" t="s">
        <v>172</v>
      </c>
      <c r="C34" s="83">
        <f>'POSEBNI DIO'!G200+'POSEBNI DIO'!G204</f>
        <v>35000</v>
      </c>
      <c r="D34" s="83">
        <f>'POSEBNI DIO'!H200+'POSEBNI DIO'!H204</f>
        <v>22000</v>
      </c>
      <c r="E34" s="83">
        <f>'POSEBNI DIO'!I200+'POSEBNI DIO'!I204</f>
        <v>57000</v>
      </c>
    </row>
    <row r="35" spans="1:7" s="80" customFormat="1">
      <c r="A35" s="100" t="s">
        <v>174</v>
      </c>
      <c r="B35" s="101" t="s">
        <v>175</v>
      </c>
      <c r="C35" s="102">
        <f>C36+C38</f>
        <v>120000</v>
      </c>
      <c r="D35" s="102">
        <f>D36+D38</f>
        <v>11000</v>
      </c>
      <c r="E35" s="102">
        <f>E36+E38</f>
        <v>131000</v>
      </c>
      <c r="G35" s="103"/>
    </row>
    <row r="36" spans="1:7" s="80" customFormat="1">
      <c r="A36" s="76" t="s">
        <v>176</v>
      </c>
      <c r="B36" s="77" t="s">
        <v>177</v>
      </c>
      <c r="C36" s="79">
        <f>SUM(C37)</f>
        <v>57000</v>
      </c>
      <c r="D36" s="79">
        <f>SUM(D37)</f>
        <v>11000</v>
      </c>
      <c r="E36" s="79">
        <f>SUM(E37)</f>
        <v>68000</v>
      </c>
    </row>
    <row r="37" spans="1:7" s="80" customFormat="1">
      <c r="A37" s="81" t="s">
        <v>178</v>
      </c>
      <c r="B37" s="82" t="s">
        <v>177</v>
      </c>
      <c r="C37" s="83">
        <f>'POSEBNI DIO'!G124+'POSEBNI DIO'!G132+'POSEBNI DIO'!G136+'POSEBNI DIO'!G144</f>
        <v>57000</v>
      </c>
      <c r="D37" s="83">
        <f>'POSEBNI DIO'!H124+'POSEBNI DIO'!H132+'POSEBNI DIO'!H136+'POSEBNI DIO'!H144</f>
        <v>11000</v>
      </c>
      <c r="E37" s="83">
        <f>'POSEBNI DIO'!I124+'POSEBNI DIO'!I132+'POSEBNI DIO'!I136+'POSEBNI DIO'!I144</f>
        <v>68000</v>
      </c>
    </row>
    <row r="38" spans="1:7" s="80" customFormat="1" ht="25.5">
      <c r="A38" s="76" t="s">
        <v>179</v>
      </c>
      <c r="B38" s="77" t="s">
        <v>180</v>
      </c>
      <c r="C38" s="79">
        <f>SUM(C39)</f>
        <v>63000</v>
      </c>
      <c r="D38" s="79">
        <f>SUM(D39)</f>
        <v>0</v>
      </c>
      <c r="E38" s="79">
        <f>SUM(E39)</f>
        <v>63000</v>
      </c>
    </row>
    <row r="39" spans="1:7" s="80" customFormat="1">
      <c r="A39" s="81" t="s">
        <v>181</v>
      </c>
      <c r="B39" s="82" t="s">
        <v>180</v>
      </c>
      <c r="C39" s="83">
        <f>'POSEBNI DIO'!G128+'POSEBNI DIO'!G140+'POSEBNI DIO'!G148</f>
        <v>63000</v>
      </c>
      <c r="D39" s="83">
        <f>'POSEBNI DIO'!H128+'POSEBNI DIO'!H140+'POSEBNI DIO'!H148</f>
        <v>0</v>
      </c>
      <c r="E39" s="83">
        <f>'POSEBNI DIO'!I128+'POSEBNI DIO'!I140+'POSEBNI DIO'!I148</f>
        <v>63000</v>
      </c>
    </row>
    <row r="40" spans="1:7" s="80" customFormat="1">
      <c r="A40" s="100" t="s">
        <v>182</v>
      </c>
      <c r="B40" s="101" t="s">
        <v>183</v>
      </c>
      <c r="C40" s="102">
        <f>C41+C43+C45+C47+C49</f>
        <v>363800</v>
      </c>
      <c r="D40" s="102">
        <f>D41+D43+D45+D47+D49</f>
        <v>67700</v>
      </c>
      <c r="E40" s="102">
        <f>E41+E43+E45+E47+E49</f>
        <v>431500</v>
      </c>
    </row>
    <row r="41" spans="1:7" s="80" customFormat="1">
      <c r="A41" s="76" t="s">
        <v>184</v>
      </c>
      <c r="B41" s="77" t="s">
        <v>185</v>
      </c>
      <c r="C41" s="79">
        <f>SUM(C42)</f>
        <v>25000</v>
      </c>
      <c r="D41" s="79">
        <f>SUM(D42)</f>
        <v>0</v>
      </c>
      <c r="E41" s="79">
        <f>SUM(E42)</f>
        <v>25000</v>
      </c>
    </row>
    <row r="42" spans="1:7" s="80" customFormat="1">
      <c r="A42" s="81" t="s">
        <v>186</v>
      </c>
      <c r="B42" s="82" t="s">
        <v>185</v>
      </c>
      <c r="C42" s="83">
        <f>'POSEBNI DIO'!G188</f>
        <v>25000</v>
      </c>
      <c r="D42" s="83">
        <f>'POSEBNI DIO'!H188</f>
        <v>0</v>
      </c>
      <c r="E42" s="83">
        <f>'POSEBNI DIO'!I188</f>
        <v>25000</v>
      </c>
    </row>
    <row r="43" spans="1:7" s="80" customFormat="1">
      <c r="A43" s="76" t="s">
        <v>187</v>
      </c>
      <c r="B43" s="77" t="s">
        <v>188</v>
      </c>
      <c r="C43" s="79">
        <f>SUM(C44)</f>
        <v>0</v>
      </c>
      <c r="D43" s="79">
        <f>SUM(D44)</f>
        <v>0</v>
      </c>
      <c r="E43" s="79">
        <f>SUM(E44)</f>
        <v>0</v>
      </c>
    </row>
    <row r="44" spans="1:7" s="80" customFormat="1">
      <c r="A44" s="81" t="s">
        <v>189</v>
      </c>
      <c r="B44" s="82" t="s">
        <v>188</v>
      </c>
      <c r="C44" s="83"/>
      <c r="D44" s="83"/>
      <c r="E44" s="83"/>
    </row>
    <row r="45" spans="1:7" s="80" customFormat="1">
      <c r="A45" s="76" t="s">
        <v>190</v>
      </c>
      <c r="B45" s="77" t="s">
        <v>191</v>
      </c>
      <c r="C45" s="79">
        <f>SUM(C46)</f>
        <v>167300</v>
      </c>
      <c r="D45" s="79">
        <f>SUM(D46)</f>
        <v>-1300</v>
      </c>
      <c r="E45" s="79">
        <f>SUM(E46)</f>
        <v>166000</v>
      </c>
    </row>
    <row r="46" spans="1:7" s="80" customFormat="1">
      <c r="A46" s="81" t="s">
        <v>192</v>
      </c>
      <c r="B46" s="82" t="s">
        <v>191</v>
      </c>
      <c r="C46" s="83">
        <f>'POSEBNI DIO'!G217+'POSEBNI DIO'!G221+'POSEBNI DIO'!G225</f>
        <v>167300</v>
      </c>
      <c r="D46" s="83">
        <f>'POSEBNI DIO'!H217+'POSEBNI DIO'!H221+'POSEBNI DIO'!H225</f>
        <v>-1300</v>
      </c>
      <c r="E46" s="83">
        <f>'POSEBNI DIO'!I217+'POSEBNI DIO'!I221+'POSEBNI DIO'!I225</f>
        <v>166000</v>
      </c>
    </row>
    <row r="47" spans="1:7" s="80" customFormat="1">
      <c r="A47" s="76" t="s">
        <v>193</v>
      </c>
      <c r="B47" s="77" t="s">
        <v>194</v>
      </c>
      <c r="C47" s="79">
        <f>SUM(C48)</f>
        <v>37000</v>
      </c>
      <c r="D47" s="79">
        <f>SUM(D48)</f>
        <v>0</v>
      </c>
      <c r="E47" s="79">
        <f>SUM(E48)</f>
        <v>37000</v>
      </c>
    </row>
    <row r="48" spans="1:7" s="80" customFormat="1">
      <c r="A48" s="81" t="s">
        <v>195</v>
      </c>
      <c r="B48" s="82" t="s">
        <v>194</v>
      </c>
      <c r="C48" s="83">
        <f>'POSEBNI DIO'!G181+'POSEBNI DIO'!G196</f>
        <v>37000</v>
      </c>
      <c r="D48" s="83">
        <f>'POSEBNI DIO'!H181+'POSEBNI DIO'!H196</f>
        <v>0</v>
      </c>
      <c r="E48" s="83">
        <f>'POSEBNI DIO'!I181+'POSEBNI DIO'!I196</f>
        <v>37000</v>
      </c>
    </row>
    <row r="49" spans="1:7" s="80" customFormat="1">
      <c r="A49" s="76" t="s">
        <v>196</v>
      </c>
      <c r="B49" s="77" t="s">
        <v>197</v>
      </c>
      <c r="C49" s="79">
        <f>SUM(C50)</f>
        <v>134500</v>
      </c>
      <c r="D49" s="79">
        <f>SUM(D50)</f>
        <v>69000</v>
      </c>
      <c r="E49" s="79">
        <f>SUM(E50)</f>
        <v>203500</v>
      </c>
    </row>
    <row r="50" spans="1:7" s="80" customFormat="1">
      <c r="A50" s="81" t="s">
        <v>198</v>
      </c>
      <c r="B50" s="82" t="s">
        <v>197</v>
      </c>
      <c r="C50" s="83">
        <f>'POSEBNI DIO'!G229+'POSEBNI DIO'!G239+'POSEBNI DIO'!G260+'POSEBNI DIO'!G264+'POSEBNI DIO'!G274+'POSEBNI DIO'!G281+'POSEBNI DIO'!G304+'POSEBNI DIO'!G110+'POSEBNI DIO'!G114+'POSEBNI DIO'!G118+'POSEBNI DIO'!G213+'POSEBNI DIO'!G235</f>
        <v>134500</v>
      </c>
      <c r="D50" s="83">
        <f>'POSEBNI DIO'!H229+'POSEBNI DIO'!H239+'POSEBNI DIO'!H260+'POSEBNI DIO'!H264+'POSEBNI DIO'!H274+'POSEBNI DIO'!H281+'POSEBNI DIO'!H304+'POSEBNI DIO'!H110+'POSEBNI DIO'!H114+'POSEBNI DIO'!H118+'POSEBNI DIO'!H213+'POSEBNI DIO'!H235</f>
        <v>69000</v>
      </c>
      <c r="E50" s="83">
        <f>'POSEBNI DIO'!I229+'POSEBNI DIO'!I239+'POSEBNI DIO'!I260+'POSEBNI DIO'!I264+'POSEBNI DIO'!I274+'POSEBNI DIO'!I281+'POSEBNI DIO'!I304+'POSEBNI DIO'!I110+'POSEBNI DIO'!I114+'POSEBNI DIO'!I118+'POSEBNI DIO'!I213+'POSEBNI DIO'!I235</f>
        <v>203500</v>
      </c>
    </row>
    <row r="51" spans="1:7" s="80" customFormat="1">
      <c r="A51" s="100" t="s">
        <v>241</v>
      </c>
      <c r="B51" s="101" t="s">
        <v>242</v>
      </c>
      <c r="C51" s="102">
        <f t="shared" ref="C51:E51" si="1">C52</f>
        <v>6500</v>
      </c>
      <c r="D51" s="102">
        <f t="shared" si="1"/>
        <v>0</v>
      </c>
      <c r="E51" s="102">
        <f t="shared" si="1"/>
        <v>6500</v>
      </c>
      <c r="G51" s="103"/>
    </row>
    <row r="52" spans="1:7" s="80" customFormat="1">
      <c r="A52" s="76" t="s">
        <v>244</v>
      </c>
      <c r="B52" s="77" t="s">
        <v>245</v>
      </c>
      <c r="C52" s="79">
        <f>SUM(C53)</f>
        <v>6500</v>
      </c>
      <c r="D52" s="79">
        <f>SUM(D53)</f>
        <v>0</v>
      </c>
      <c r="E52" s="79">
        <f>SUM(E53)</f>
        <v>6500</v>
      </c>
    </row>
    <row r="53" spans="1:7" s="80" customFormat="1">
      <c r="A53" s="81" t="s">
        <v>243</v>
      </c>
      <c r="B53" s="82" t="s">
        <v>245</v>
      </c>
      <c r="C53" s="83">
        <f>'POSEBNI DIO'!G345+'POSEBNI DIO'!G349</f>
        <v>6500</v>
      </c>
      <c r="D53" s="83">
        <f>'POSEBNI DIO'!H345+'POSEBNI DIO'!H349</f>
        <v>0</v>
      </c>
      <c r="E53" s="83">
        <f>'POSEBNI DIO'!I345+'POSEBNI DIO'!I349</f>
        <v>6500</v>
      </c>
    </row>
    <row r="54" spans="1:7" s="80" customFormat="1">
      <c r="A54" s="100" t="s">
        <v>199</v>
      </c>
      <c r="B54" s="101" t="s">
        <v>200</v>
      </c>
      <c r="C54" s="102">
        <f>C55+C57+C59+C61</f>
        <v>28500</v>
      </c>
      <c r="D54" s="102">
        <f>D55+D57+D59+D61</f>
        <v>0</v>
      </c>
      <c r="E54" s="102">
        <f>E55+E57+E59+E61</f>
        <v>28500</v>
      </c>
      <c r="G54" s="103"/>
    </row>
    <row r="55" spans="1:7" s="80" customFormat="1">
      <c r="A55" s="76" t="s">
        <v>246</v>
      </c>
      <c r="B55" s="77" t="s">
        <v>200</v>
      </c>
      <c r="C55" s="79">
        <f>SUM(C56)</f>
        <v>0</v>
      </c>
      <c r="D55" s="79">
        <f>SUM(D56)</f>
        <v>0</v>
      </c>
      <c r="E55" s="79">
        <f>SUM(E56)</f>
        <v>0</v>
      </c>
    </row>
    <row r="56" spans="1:7" s="80" customFormat="1">
      <c r="A56" s="81" t="s">
        <v>247</v>
      </c>
      <c r="B56" s="82" t="s">
        <v>200</v>
      </c>
      <c r="C56" s="83"/>
      <c r="D56" s="83"/>
      <c r="E56" s="83"/>
    </row>
    <row r="57" spans="1:7" s="80" customFormat="1">
      <c r="A57" s="76" t="s">
        <v>201</v>
      </c>
      <c r="B57" s="77" t="s">
        <v>202</v>
      </c>
      <c r="C57" s="79">
        <f>SUM(C58)</f>
        <v>25000</v>
      </c>
      <c r="D57" s="79">
        <f>SUM(D58)</f>
        <v>0</v>
      </c>
      <c r="E57" s="79">
        <f>SUM(E58)</f>
        <v>25000</v>
      </c>
    </row>
    <row r="58" spans="1:7" s="80" customFormat="1">
      <c r="A58" s="81" t="s">
        <v>203</v>
      </c>
      <c r="B58" s="82" t="s">
        <v>202</v>
      </c>
      <c r="C58" s="83">
        <f>'POSEBNI DIO'!G313+'POSEBNI DIO'!G256</f>
        <v>25000</v>
      </c>
      <c r="D58" s="83">
        <f>'POSEBNI DIO'!H313+'POSEBNI DIO'!H256</f>
        <v>0</v>
      </c>
      <c r="E58" s="83">
        <f>'POSEBNI DIO'!I313+'POSEBNI DIO'!I256</f>
        <v>25000</v>
      </c>
    </row>
    <row r="59" spans="1:7" s="80" customFormat="1">
      <c r="A59" s="76" t="s">
        <v>204</v>
      </c>
      <c r="B59" s="77" t="s">
        <v>205</v>
      </c>
      <c r="C59" s="79">
        <f>SUM(C60)</f>
        <v>500</v>
      </c>
      <c r="D59" s="79">
        <f>SUM(D60)</f>
        <v>0</v>
      </c>
      <c r="E59" s="79">
        <f>SUM(E60)</f>
        <v>500</v>
      </c>
    </row>
    <row r="60" spans="1:7" s="80" customFormat="1">
      <c r="A60" s="81" t="s">
        <v>206</v>
      </c>
      <c r="B60" s="82" t="s">
        <v>205</v>
      </c>
      <c r="C60" s="83">
        <f>'POSEBNI DIO'!G335</f>
        <v>500</v>
      </c>
      <c r="D60" s="83">
        <f>'POSEBNI DIO'!H335</f>
        <v>0</v>
      </c>
      <c r="E60" s="83">
        <f>'POSEBNI DIO'!I335</f>
        <v>500</v>
      </c>
    </row>
    <row r="61" spans="1:7" s="80" customFormat="1">
      <c r="A61" s="76" t="s">
        <v>207</v>
      </c>
      <c r="B61" s="77" t="s">
        <v>208</v>
      </c>
      <c r="C61" s="79">
        <f>SUM(C62)</f>
        <v>3000</v>
      </c>
      <c r="D61" s="79">
        <f>SUM(D62)</f>
        <v>0</v>
      </c>
      <c r="E61" s="79">
        <f>SUM(E62)</f>
        <v>3000</v>
      </c>
    </row>
    <row r="62" spans="1:7" s="80" customFormat="1">
      <c r="A62" s="81" t="s">
        <v>209</v>
      </c>
      <c r="B62" s="82" t="s">
        <v>208</v>
      </c>
      <c r="C62" s="83">
        <f>'POSEBNI DIO'!G331</f>
        <v>3000</v>
      </c>
      <c r="D62" s="83">
        <f>'POSEBNI DIO'!H331</f>
        <v>0</v>
      </c>
      <c r="E62" s="83">
        <f>'POSEBNI DIO'!I331</f>
        <v>3000</v>
      </c>
    </row>
    <row r="63" spans="1:7" s="80" customFormat="1">
      <c r="A63" s="100" t="s">
        <v>210</v>
      </c>
      <c r="B63" s="101" t="s">
        <v>211</v>
      </c>
      <c r="C63" s="102">
        <f>C64+C67+C69</f>
        <v>0</v>
      </c>
      <c r="D63" s="102">
        <f>D64+D67+D69</f>
        <v>0</v>
      </c>
      <c r="E63" s="102">
        <f>E64+E67+E69</f>
        <v>0</v>
      </c>
      <c r="G63" s="103"/>
    </row>
    <row r="64" spans="1:7" s="80" customFormat="1">
      <c r="A64" s="76" t="s">
        <v>212</v>
      </c>
      <c r="B64" s="77" t="s">
        <v>213</v>
      </c>
      <c r="C64" s="79">
        <f>SUM(C65:C66)</f>
        <v>0</v>
      </c>
      <c r="D64" s="79">
        <f>SUM(D65:D66)</f>
        <v>0</v>
      </c>
      <c r="E64" s="79">
        <f>SUM(E65:E66)</f>
        <v>0</v>
      </c>
    </row>
    <row r="65" spans="1:7" s="80" customFormat="1">
      <c r="A65" s="81" t="s">
        <v>214</v>
      </c>
      <c r="B65" s="82" t="s">
        <v>215</v>
      </c>
      <c r="C65" s="83"/>
      <c r="D65" s="83"/>
      <c r="E65" s="83"/>
    </row>
    <row r="66" spans="1:7" s="80" customFormat="1">
      <c r="A66" s="81" t="s">
        <v>216</v>
      </c>
      <c r="B66" s="82" t="s">
        <v>217</v>
      </c>
      <c r="C66" s="83"/>
      <c r="D66" s="83"/>
      <c r="E66" s="83"/>
    </row>
    <row r="67" spans="1:7" s="80" customFormat="1">
      <c r="A67" s="76" t="s">
        <v>218</v>
      </c>
      <c r="B67" s="77" t="s">
        <v>219</v>
      </c>
      <c r="C67" s="79">
        <f>SUM(C68)</f>
        <v>0</v>
      </c>
      <c r="D67" s="79">
        <f>SUM(D68)</f>
        <v>0</v>
      </c>
      <c r="E67" s="79">
        <f>SUM(E68)</f>
        <v>0</v>
      </c>
    </row>
    <row r="68" spans="1:7" s="80" customFormat="1">
      <c r="A68" s="81" t="s">
        <v>220</v>
      </c>
      <c r="B68" s="82" t="s">
        <v>221</v>
      </c>
      <c r="C68" s="83"/>
      <c r="D68" s="83"/>
      <c r="E68" s="83"/>
    </row>
    <row r="69" spans="1:7" s="80" customFormat="1">
      <c r="A69" s="76" t="s">
        <v>222</v>
      </c>
      <c r="B69" s="77" t="s">
        <v>223</v>
      </c>
      <c r="C69" s="79">
        <f>SUM(C70)</f>
        <v>0</v>
      </c>
      <c r="D69" s="79">
        <f>SUM(D70)</f>
        <v>0</v>
      </c>
      <c r="E69" s="79">
        <f>SUM(E70)</f>
        <v>0</v>
      </c>
    </row>
    <row r="70" spans="1:7" s="80" customFormat="1">
      <c r="A70" s="81" t="s">
        <v>224</v>
      </c>
      <c r="B70" s="82" t="s">
        <v>225</v>
      </c>
      <c r="C70" s="83"/>
      <c r="D70" s="83"/>
      <c r="E70" s="83"/>
    </row>
    <row r="71" spans="1:7" s="80" customFormat="1">
      <c r="A71" s="100">
        <v>10</v>
      </c>
      <c r="B71" s="101" t="s">
        <v>226</v>
      </c>
      <c r="C71" s="102">
        <f t="shared" ref="C71:E71" si="2">C74+C78+C80+C72+C76</f>
        <v>147500</v>
      </c>
      <c r="D71" s="102">
        <f t="shared" si="2"/>
        <v>130000</v>
      </c>
      <c r="E71" s="102">
        <f t="shared" si="2"/>
        <v>277500</v>
      </c>
      <c r="G71" s="103"/>
    </row>
    <row r="72" spans="1:7" s="80" customFormat="1">
      <c r="A72" s="76" t="s">
        <v>254</v>
      </c>
      <c r="B72" s="77" t="s">
        <v>251</v>
      </c>
      <c r="C72" s="79">
        <f>SUM(C73)</f>
        <v>0</v>
      </c>
      <c r="D72" s="79">
        <f>SUM(D73)</f>
        <v>0</v>
      </c>
      <c r="E72" s="79">
        <f>SUM(E73)</f>
        <v>0</v>
      </c>
      <c r="G72" s="103"/>
    </row>
    <row r="73" spans="1:7" s="80" customFormat="1">
      <c r="A73" s="81" t="s">
        <v>252</v>
      </c>
      <c r="B73" s="82" t="s">
        <v>253</v>
      </c>
      <c r="C73" s="83"/>
      <c r="D73" s="83"/>
      <c r="E73" s="83"/>
      <c r="G73" s="103"/>
    </row>
    <row r="74" spans="1:7" s="80" customFormat="1">
      <c r="A74" s="76">
        <v>104</v>
      </c>
      <c r="B74" s="77" t="s">
        <v>227</v>
      </c>
      <c r="C74" s="79">
        <f>SUM(C75)</f>
        <v>2100</v>
      </c>
      <c r="D74" s="79">
        <f>SUM(D75)</f>
        <v>0</v>
      </c>
      <c r="E74" s="79">
        <f>SUM(E75)</f>
        <v>2100</v>
      </c>
    </row>
    <row r="75" spans="1:7" s="80" customFormat="1">
      <c r="A75" s="81">
        <v>1040</v>
      </c>
      <c r="B75" s="82" t="s">
        <v>227</v>
      </c>
      <c r="C75" s="83">
        <v>2100</v>
      </c>
      <c r="D75" s="83">
        <v>0</v>
      </c>
      <c r="E75" s="83">
        <v>2100</v>
      </c>
    </row>
    <row r="76" spans="1:7" s="80" customFormat="1">
      <c r="A76" s="76" t="s">
        <v>255</v>
      </c>
      <c r="B76" s="77" t="s">
        <v>256</v>
      </c>
      <c r="C76" s="79">
        <f>SUM(C77)</f>
        <v>110000</v>
      </c>
      <c r="D76" s="79">
        <f>SUM(D77)</f>
        <v>0</v>
      </c>
      <c r="E76" s="79">
        <f>SUM(E77)</f>
        <v>110000</v>
      </c>
    </row>
    <row r="77" spans="1:7" s="80" customFormat="1">
      <c r="A77" s="81" t="s">
        <v>257</v>
      </c>
      <c r="B77" s="82" t="s">
        <v>256</v>
      </c>
      <c r="C77" s="83">
        <f>'POSEBNI DIO'!G359</f>
        <v>110000</v>
      </c>
      <c r="D77" s="83">
        <f>'POSEBNI DIO'!H359</f>
        <v>0</v>
      </c>
      <c r="E77" s="83">
        <f>'POSEBNI DIO'!I359</f>
        <v>110000</v>
      </c>
    </row>
    <row r="78" spans="1:7" s="80" customFormat="1">
      <c r="A78" s="76" t="s">
        <v>248</v>
      </c>
      <c r="B78" s="77" t="s">
        <v>249</v>
      </c>
      <c r="C78" s="79">
        <f>SUM(C79)</f>
        <v>30000</v>
      </c>
      <c r="D78" s="79">
        <f>SUM(D79)</f>
        <v>130000</v>
      </c>
      <c r="E78" s="79">
        <f>SUM(E79)</f>
        <v>160000</v>
      </c>
    </row>
    <row r="79" spans="1:7" s="80" customFormat="1">
      <c r="A79" s="81" t="s">
        <v>250</v>
      </c>
      <c r="B79" s="82" t="s">
        <v>249</v>
      </c>
      <c r="C79" s="83">
        <f>'POSEBNI DIO'!G318+'POSEBNI DIO'!G326</f>
        <v>30000</v>
      </c>
      <c r="D79" s="83">
        <f>'POSEBNI DIO'!H318+'POSEBNI DIO'!H326</f>
        <v>130000</v>
      </c>
      <c r="E79" s="83">
        <f>'POSEBNI DIO'!I318+'POSEBNI DIO'!I326</f>
        <v>160000</v>
      </c>
    </row>
    <row r="80" spans="1:7" s="80" customFormat="1" ht="25.15" customHeight="1">
      <c r="A80" s="76" t="s">
        <v>228</v>
      </c>
      <c r="B80" s="77" t="s">
        <v>229</v>
      </c>
      <c r="C80" s="79">
        <f>SUM(C81)</f>
        <v>5400</v>
      </c>
      <c r="D80" s="79">
        <f>SUM(D81)</f>
        <v>0</v>
      </c>
      <c r="E80" s="79">
        <f>SUM(E81)</f>
        <v>5400</v>
      </c>
    </row>
    <row r="81" spans="1:5" s="80" customFormat="1">
      <c r="A81" s="81" t="s">
        <v>230</v>
      </c>
      <c r="B81" s="82" t="s">
        <v>229</v>
      </c>
      <c r="C81" s="83">
        <f>'POSEBNI DIO'!G322-C75</f>
        <v>5400</v>
      </c>
      <c r="D81" s="83">
        <f>'POSEBNI DIO'!H322-D75</f>
        <v>0</v>
      </c>
      <c r="E81" s="83">
        <f>'POSEBNI DIO'!I322-E75</f>
        <v>5400</v>
      </c>
    </row>
    <row r="82" spans="1:5" s="80" customFormat="1">
      <c r="A82" s="104"/>
      <c r="B82" s="105" t="s">
        <v>231</v>
      </c>
      <c r="C82" s="106">
        <f t="shared" ref="C82:E82" si="3">C71+C63+C54+C40+C35+C20+C15+C11+C51</f>
        <v>1378250</v>
      </c>
      <c r="D82" s="106">
        <f t="shared" si="3"/>
        <v>317700</v>
      </c>
      <c r="E82" s="106">
        <f t="shared" si="3"/>
        <v>1695950</v>
      </c>
    </row>
    <row r="84" spans="1:5">
      <c r="C84" s="78"/>
      <c r="D84" s="78"/>
      <c r="E84" s="78"/>
    </row>
  </sheetData>
  <mergeCells count="6">
    <mergeCell ref="A10:B10"/>
    <mergeCell ref="A1:E1"/>
    <mergeCell ref="A3:E3"/>
    <mergeCell ref="A5:E5"/>
    <mergeCell ref="A7:E7"/>
    <mergeCell ref="A9:B9"/>
  </mergeCells>
  <pageMargins left="0.70866141732283472" right="0.70866141732283472" top="0.55118110236220474" bottom="0.59055118110236227" header="0.31496062992125984" footer="0.31496062992125984"/>
  <pageSetup paperSize="9" scale="6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53"/>
  <sheetViews>
    <sheetView tabSelected="1" topLeftCell="A309" workbookViewId="0">
      <selection activeCell="B326" sqref="B326:F326"/>
    </sheetView>
  </sheetViews>
  <sheetFormatPr defaultRowHeight="12.75"/>
  <cols>
    <col min="1" max="1" width="1.125" style="1" customWidth="1"/>
    <col min="2" max="2" width="2.25" style="1" customWidth="1"/>
    <col min="3" max="3" width="5.75" style="1" customWidth="1"/>
    <col min="4" max="4" width="4.625" style="1" customWidth="1"/>
    <col min="5" max="5" width="58.125" style="1" customWidth="1"/>
    <col min="6" max="6" width="11.125" style="1" customWidth="1"/>
    <col min="7" max="9" width="13.75" style="1" customWidth="1"/>
    <col min="10" max="251" width="9.125" style="1"/>
    <col min="252" max="252" width="1.125" style="1" customWidth="1"/>
    <col min="253" max="253" width="2.25" style="1" customWidth="1"/>
    <col min="254" max="254" width="5.75" style="1" customWidth="1"/>
    <col min="255" max="255" width="4.625" style="1" customWidth="1"/>
    <col min="256" max="256" width="52.875" style="1" customWidth="1"/>
    <col min="257" max="257" width="3.625" style="1" customWidth="1"/>
    <col min="258" max="258" width="8.625" style="1" customWidth="1"/>
    <col min="259" max="259" width="2.125" style="1" customWidth="1"/>
    <col min="260" max="260" width="1.25" style="1" customWidth="1"/>
    <col min="261" max="263" width="13.75" style="1" customWidth="1"/>
    <col min="264" max="507" width="9.125" style="1"/>
    <col min="508" max="508" width="1.125" style="1" customWidth="1"/>
    <col min="509" max="509" width="2.25" style="1" customWidth="1"/>
    <col min="510" max="510" width="5.75" style="1" customWidth="1"/>
    <col min="511" max="511" width="4.625" style="1" customWidth="1"/>
    <col min="512" max="512" width="52.875" style="1" customWidth="1"/>
    <col min="513" max="513" width="3.625" style="1" customWidth="1"/>
    <col min="514" max="514" width="8.625" style="1" customWidth="1"/>
    <col min="515" max="515" width="2.125" style="1" customWidth="1"/>
    <col min="516" max="516" width="1.25" style="1" customWidth="1"/>
    <col min="517" max="519" width="13.75" style="1" customWidth="1"/>
    <col min="520" max="763" width="9.125" style="1"/>
    <col min="764" max="764" width="1.125" style="1" customWidth="1"/>
    <col min="765" max="765" width="2.25" style="1" customWidth="1"/>
    <col min="766" max="766" width="5.75" style="1" customWidth="1"/>
    <col min="767" max="767" width="4.625" style="1" customWidth="1"/>
    <col min="768" max="768" width="52.875" style="1" customWidth="1"/>
    <col min="769" max="769" width="3.625" style="1" customWidth="1"/>
    <col min="770" max="770" width="8.625" style="1" customWidth="1"/>
    <col min="771" max="771" width="2.125" style="1" customWidth="1"/>
    <col min="772" max="772" width="1.25" style="1" customWidth="1"/>
    <col min="773" max="775" width="13.75" style="1" customWidth="1"/>
    <col min="776" max="1019" width="9.125" style="1"/>
    <col min="1020" max="1020" width="1.125" style="1" customWidth="1"/>
    <col min="1021" max="1021" width="2.25" style="1" customWidth="1"/>
    <col min="1022" max="1022" width="5.75" style="1" customWidth="1"/>
    <col min="1023" max="1023" width="4.625" style="1" customWidth="1"/>
    <col min="1024" max="1024" width="52.875" style="1" customWidth="1"/>
    <col min="1025" max="1025" width="3.625" style="1" customWidth="1"/>
    <col min="1026" max="1026" width="8.625" style="1" customWidth="1"/>
    <col min="1027" max="1027" width="2.125" style="1" customWidth="1"/>
    <col min="1028" max="1028" width="1.25" style="1" customWidth="1"/>
    <col min="1029" max="1031" width="13.75" style="1" customWidth="1"/>
    <col min="1032" max="1275" width="9.125" style="1"/>
    <col min="1276" max="1276" width="1.125" style="1" customWidth="1"/>
    <col min="1277" max="1277" width="2.25" style="1" customWidth="1"/>
    <col min="1278" max="1278" width="5.75" style="1" customWidth="1"/>
    <col min="1279" max="1279" width="4.625" style="1" customWidth="1"/>
    <col min="1280" max="1280" width="52.875" style="1" customWidth="1"/>
    <col min="1281" max="1281" width="3.625" style="1" customWidth="1"/>
    <col min="1282" max="1282" width="8.625" style="1" customWidth="1"/>
    <col min="1283" max="1283" width="2.125" style="1" customWidth="1"/>
    <col min="1284" max="1284" width="1.25" style="1" customWidth="1"/>
    <col min="1285" max="1287" width="13.75" style="1" customWidth="1"/>
    <col min="1288" max="1531" width="9.125" style="1"/>
    <col min="1532" max="1532" width="1.125" style="1" customWidth="1"/>
    <col min="1533" max="1533" width="2.25" style="1" customWidth="1"/>
    <col min="1534" max="1534" width="5.75" style="1" customWidth="1"/>
    <col min="1535" max="1535" width="4.625" style="1" customWidth="1"/>
    <col min="1536" max="1536" width="52.875" style="1" customWidth="1"/>
    <col min="1537" max="1537" width="3.625" style="1" customWidth="1"/>
    <col min="1538" max="1538" width="8.625" style="1" customWidth="1"/>
    <col min="1539" max="1539" width="2.125" style="1" customWidth="1"/>
    <col min="1540" max="1540" width="1.25" style="1" customWidth="1"/>
    <col min="1541" max="1543" width="13.75" style="1" customWidth="1"/>
    <col min="1544" max="1787" width="9.125" style="1"/>
    <col min="1788" max="1788" width="1.125" style="1" customWidth="1"/>
    <col min="1789" max="1789" width="2.25" style="1" customWidth="1"/>
    <col min="1790" max="1790" width="5.75" style="1" customWidth="1"/>
    <col min="1791" max="1791" width="4.625" style="1" customWidth="1"/>
    <col min="1792" max="1792" width="52.875" style="1" customWidth="1"/>
    <col min="1793" max="1793" width="3.625" style="1" customWidth="1"/>
    <col min="1794" max="1794" width="8.625" style="1" customWidth="1"/>
    <col min="1795" max="1795" width="2.125" style="1" customWidth="1"/>
    <col min="1796" max="1796" width="1.25" style="1" customWidth="1"/>
    <col min="1797" max="1799" width="13.75" style="1" customWidth="1"/>
    <col min="1800" max="2043" width="9.125" style="1"/>
    <col min="2044" max="2044" width="1.125" style="1" customWidth="1"/>
    <col min="2045" max="2045" width="2.25" style="1" customWidth="1"/>
    <col min="2046" max="2046" width="5.75" style="1" customWidth="1"/>
    <col min="2047" max="2047" width="4.625" style="1" customWidth="1"/>
    <col min="2048" max="2048" width="52.875" style="1" customWidth="1"/>
    <col min="2049" max="2049" width="3.625" style="1" customWidth="1"/>
    <col min="2050" max="2050" width="8.625" style="1" customWidth="1"/>
    <col min="2051" max="2051" width="2.125" style="1" customWidth="1"/>
    <col min="2052" max="2052" width="1.25" style="1" customWidth="1"/>
    <col min="2053" max="2055" width="13.75" style="1" customWidth="1"/>
    <col min="2056" max="2299" width="9.125" style="1"/>
    <col min="2300" max="2300" width="1.125" style="1" customWidth="1"/>
    <col min="2301" max="2301" width="2.25" style="1" customWidth="1"/>
    <col min="2302" max="2302" width="5.75" style="1" customWidth="1"/>
    <col min="2303" max="2303" width="4.625" style="1" customWidth="1"/>
    <col min="2304" max="2304" width="52.875" style="1" customWidth="1"/>
    <col min="2305" max="2305" width="3.625" style="1" customWidth="1"/>
    <col min="2306" max="2306" width="8.625" style="1" customWidth="1"/>
    <col min="2307" max="2307" width="2.125" style="1" customWidth="1"/>
    <col min="2308" max="2308" width="1.25" style="1" customWidth="1"/>
    <col min="2309" max="2311" width="13.75" style="1" customWidth="1"/>
    <col min="2312" max="2555" width="9.125" style="1"/>
    <col min="2556" max="2556" width="1.125" style="1" customWidth="1"/>
    <col min="2557" max="2557" width="2.25" style="1" customWidth="1"/>
    <col min="2558" max="2558" width="5.75" style="1" customWidth="1"/>
    <col min="2559" max="2559" width="4.625" style="1" customWidth="1"/>
    <col min="2560" max="2560" width="52.875" style="1" customWidth="1"/>
    <col min="2561" max="2561" width="3.625" style="1" customWidth="1"/>
    <col min="2562" max="2562" width="8.625" style="1" customWidth="1"/>
    <col min="2563" max="2563" width="2.125" style="1" customWidth="1"/>
    <col min="2564" max="2564" width="1.25" style="1" customWidth="1"/>
    <col min="2565" max="2567" width="13.75" style="1" customWidth="1"/>
    <col min="2568" max="2811" width="9.125" style="1"/>
    <col min="2812" max="2812" width="1.125" style="1" customWidth="1"/>
    <col min="2813" max="2813" width="2.25" style="1" customWidth="1"/>
    <col min="2814" max="2814" width="5.75" style="1" customWidth="1"/>
    <col min="2815" max="2815" width="4.625" style="1" customWidth="1"/>
    <col min="2816" max="2816" width="52.875" style="1" customWidth="1"/>
    <col min="2817" max="2817" width="3.625" style="1" customWidth="1"/>
    <col min="2818" max="2818" width="8.625" style="1" customWidth="1"/>
    <col min="2819" max="2819" width="2.125" style="1" customWidth="1"/>
    <col min="2820" max="2820" width="1.25" style="1" customWidth="1"/>
    <col min="2821" max="2823" width="13.75" style="1" customWidth="1"/>
    <col min="2824" max="3067" width="9.125" style="1"/>
    <col min="3068" max="3068" width="1.125" style="1" customWidth="1"/>
    <col min="3069" max="3069" width="2.25" style="1" customWidth="1"/>
    <col min="3070" max="3070" width="5.75" style="1" customWidth="1"/>
    <col min="3071" max="3071" width="4.625" style="1" customWidth="1"/>
    <col min="3072" max="3072" width="52.875" style="1" customWidth="1"/>
    <col min="3073" max="3073" width="3.625" style="1" customWidth="1"/>
    <col min="3074" max="3074" width="8.625" style="1" customWidth="1"/>
    <col min="3075" max="3075" width="2.125" style="1" customWidth="1"/>
    <col min="3076" max="3076" width="1.25" style="1" customWidth="1"/>
    <col min="3077" max="3079" width="13.75" style="1" customWidth="1"/>
    <col min="3080" max="3323" width="9.125" style="1"/>
    <col min="3324" max="3324" width="1.125" style="1" customWidth="1"/>
    <col min="3325" max="3325" width="2.25" style="1" customWidth="1"/>
    <col min="3326" max="3326" width="5.75" style="1" customWidth="1"/>
    <col min="3327" max="3327" width="4.625" style="1" customWidth="1"/>
    <col min="3328" max="3328" width="52.875" style="1" customWidth="1"/>
    <col min="3329" max="3329" width="3.625" style="1" customWidth="1"/>
    <col min="3330" max="3330" width="8.625" style="1" customWidth="1"/>
    <col min="3331" max="3331" width="2.125" style="1" customWidth="1"/>
    <col min="3332" max="3332" width="1.25" style="1" customWidth="1"/>
    <col min="3333" max="3335" width="13.75" style="1" customWidth="1"/>
    <col min="3336" max="3579" width="9.125" style="1"/>
    <col min="3580" max="3580" width="1.125" style="1" customWidth="1"/>
    <col min="3581" max="3581" width="2.25" style="1" customWidth="1"/>
    <col min="3582" max="3582" width="5.75" style="1" customWidth="1"/>
    <col min="3583" max="3583" width="4.625" style="1" customWidth="1"/>
    <col min="3584" max="3584" width="52.875" style="1" customWidth="1"/>
    <col min="3585" max="3585" width="3.625" style="1" customWidth="1"/>
    <col min="3586" max="3586" width="8.625" style="1" customWidth="1"/>
    <col min="3587" max="3587" width="2.125" style="1" customWidth="1"/>
    <col min="3588" max="3588" width="1.25" style="1" customWidth="1"/>
    <col min="3589" max="3591" width="13.75" style="1" customWidth="1"/>
    <col min="3592" max="3835" width="9.125" style="1"/>
    <col min="3836" max="3836" width="1.125" style="1" customWidth="1"/>
    <col min="3837" max="3837" width="2.25" style="1" customWidth="1"/>
    <col min="3838" max="3838" width="5.75" style="1" customWidth="1"/>
    <col min="3839" max="3839" width="4.625" style="1" customWidth="1"/>
    <col min="3840" max="3840" width="52.875" style="1" customWidth="1"/>
    <col min="3841" max="3841" width="3.625" style="1" customWidth="1"/>
    <col min="3842" max="3842" width="8.625" style="1" customWidth="1"/>
    <col min="3843" max="3843" width="2.125" style="1" customWidth="1"/>
    <col min="3844" max="3844" width="1.25" style="1" customWidth="1"/>
    <col min="3845" max="3847" width="13.75" style="1" customWidth="1"/>
    <col min="3848" max="4091" width="9.125" style="1"/>
    <col min="4092" max="4092" width="1.125" style="1" customWidth="1"/>
    <col min="4093" max="4093" width="2.25" style="1" customWidth="1"/>
    <col min="4094" max="4094" width="5.75" style="1" customWidth="1"/>
    <col min="4095" max="4095" width="4.625" style="1" customWidth="1"/>
    <col min="4096" max="4096" width="52.875" style="1" customWidth="1"/>
    <col min="4097" max="4097" width="3.625" style="1" customWidth="1"/>
    <col min="4098" max="4098" width="8.625" style="1" customWidth="1"/>
    <col min="4099" max="4099" width="2.125" style="1" customWidth="1"/>
    <col min="4100" max="4100" width="1.25" style="1" customWidth="1"/>
    <col min="4101" max="4103" width="13.75" style="1" customWidth="1"/>
    <col min="4104" max="4347" width="9.125" style="1"/>
    <col min="4348" max="4348" width="1.125" style="1" customWidth="1"/>
    <col min="4349" max="4349" width="2.25" style="1" customWidth="1"/>
    <col min="4350" max="4350" width="5.75" style="1" customWidth="1"/>
    <col min="4351" max="4351" width="4.625" style="1" customWidth="1"/>
    <col min="4352" max="4352" width="52.875" style="1" customWidth="1"/>
    <col min="4353" max="4353" width="3.625" style="1" customWidth="1"/>
    <col min="4354" max="4354" width="8.625" style="1" customWidth="1"/>
    <col min="4355" max="4355" width="2.125" style="1" customWidth="1"/>
    <col min="4356" max="4356" width="1.25" style="1" customWidth="1"/>
    <col min="4357" max="4359" width="13.75" style="1" customWidth="1"/>
    <col min="4360" max="4603" width="9.125" style="1"/>
    <col min="4604" max="4604" width="1.125" style="1" customWidth="1"/>
    <col min="4605" max="4605" width="2.25" style="1" customWidth="1"/>
    <col min="4606" max="4606" width="5.75" style="1" customWidth="1"/>
    <col min="4607" max="4607" width="4.625" style="1" customWidth="1"/>
    <col min="4608" max="4608" width="52.875" style="1" customWidth="1"/>
    <col min="4609" max="4609" width="3.625" style="1" customWidth="1"/>
    <col min="4610" max="4610" width="8.625" style="1" customWidth="1"/>
    <col min="4611" max="4611" width="2.125" style="1" customWidth="1"/>
    <col min="4612" max="4612" width="1.25" style="1" customWidth="1"/>
    <col min="4613" max="4615" width="13.75" style="1" customWidth="1"/>
    <col min="4616" max="4859" width="9.125" style="1"/>
    <col min="4860" max="4860" width="1.125" style="1" customWidth="1"/>
    <col min="4861" max="4861" width="2.25" style="1" customWidth="1"/>
    <col min="4862" max="4862" width="5.75" style="1" customWidth="1"/>
    <col min="4863" max="4863" width="4.625" style="1" customWidth="1"/>
    <col min="4864" max="4864" width="52.875" style="1" customWidth="1"/>
    <col min="4865" max="4865" width="3.625" style="1" customWidth="1"/>
    <col min="4866" max="4866" width="8.625" style="1" customWidth="1"/>
    <col min="4867" max="4867" width="2.125" style="1" customWidth="1"/>
    <col min="4868" max="4868" width="1.25" style="1" customWidth="1"/>
    <col min="4869" max="4871" width="13.75" style="1" customWidth="1"/>
    <col min="4872" max="5115" width="9.125" style="1"/>
    <col min="5116" max="5116" width="1.125" style="1" customWidth="1"/>
    <col min="5117" max="5117" width="2.25" style="1" customWidth="1"/>
    <col min="5118" max="5118" width="5.75" style="1" customWidth="1"/>
    <col min="5119" max="5119" width="4.625" style="1" customWidth="1"/>
    <col min="5120" max="5120" width="52.875" style="1" customWidth="1"/>
    <col min="5121" max="5121" width="3.625" style="1" customWidth="1"/>
    <col min="5122" max="5122" width="8.625" style="1" customWidth="1"/>
    <col min="5123" max="5123" width="2.125" style="1" customWidth="1"/>
    <col min="5124" max="5124" width="1.25" style="1" customWidth="1"/>
    <col min="5125" max="5127" width="13.75" style="1" customWidth="1"/>
    <col min="5128" max="5371" width="9.125" style="1"/>
    <col min="5372" max="5372" width="1.125" style="1" customWidth="1"/>
    <col min="5373" max="5373" width="2.25" style="1" customWidth="1"/>
    <col min="5374" max="5374" width="5.75" style="1" customWidth="1"/>
    <col min="5375" max="5375" width="4.625" style="1" customWidth="1"/>
    <col min="5376" max="5376" width="52.875" style="1" customWidth="1"/>
    <col min="5377" max="5377" width="3.625" style="1" customWidth="1"/>
    <col min="5378" max="5378" width="8.625" style="1" customWidth="1"/>
    <col min="5379" max="5379" width="2.125" style="1" customWidth="1"/>
    <col min="5380" max="5380" width="1.25" style="1" customWidth="1"/>
    <col min="5381" max="5383" width="13.75" style="1" customWidth="1"/>
    <col min="5384" max="5627" width="9.125" style="1"/>
    <col min="5628" max="5628" width="1.125" style="1" customWidth="1"/>
    <col min="5629" max="5629" width="2.25" style="1" customWidth="1"/>
    <col min="5630" max="5630" width="5.75" style="1" customWidth="1"/>
    <col min="5631" max="5631" width="4.625" style="1" customWidth="1"/>
    <col min="5632" max="5632" width="52.875" style="1" customWidth="1"/>
    <col min="5633" max="5633" width="3.625" style="1" customWidth="1"/>
    <col min="5634" max="5634" width="8.625" style="1" customWidth="1"/>
    <col min="5635" max="5635" width="2.125" style="1" customWidth="1"/>
    <col min="5636" max="5636" width="1.25" style="1" customWidth="1"/>
    <col min="5637" max="5639" width="13.75" style="1" customWidth="1"/>
    <col min="5640" max="5883" width="9.125" style="1"/>
    <col min="5884" max="5884" width="1.125" style="1" customWidth="1"/>
    <col min="5885" max="5885" width="2.25" style="1" customWidth="1"/>
    <col min="5886" max="5886" width="5.75" style="1" customWidth="1"/>
    <col min="5887" max="5887" width="4.625" style="1" customWidth="1"/>
    <col min="5888" max="5888" width="52.875" style="1" customWidth="1"/>
    <col min="5889" max="5889" width="3.625" style="1" customWidth="1"/>
    <col min="5890" max="5890" width="8.625" style="1" customWidth="1"/>
    <col min="5891" max="5891" width="2.125" style="1" customWidth="1"/>
    <col min="5892" max="5892" width="1.25" style="1" customWidth="1"/>
    <col min="5893" max="5895" width="13.75" style="1" customWidth="1"/>
    <col min="5896" max="6139" width="9.125" style="1"/>
    <col min="6140" max="6140" width="1.125" style="1" customWidth="1"/>
    <col min="6141" max="6141" width="2.25" style="1" customWidth="1"/>
    <col min="6142" max="6142" width="5.75" style="1" customWidth="1"/>
    <col min="6143" max="6143" width="4.625" style="1" customWidth="1"/>
    <col min="6144" max="6144" width="52.875" style="1" customWidth="1"/>
    <col min="6145" max="6145" width="3.625" style="1" customWidth="1"/>
    <col min="6146" max="6146" width="8.625" style="1" customWidth="1"/>
    <col min="6147" max="6147" width="2.125" style="1" customWidth="1"/>
    <col min="6148" max="6148" width="1.25" style="1" customWidth="1"/>
    <col min="6149" max="6151" width="13.75" style="1" customWidth="1"/>
    <col min="6152" max="6395" width="9.125" style="1"/>
    <col min="6396" max="6396" width="1.125" style="1" customWidth="1"/>
    <col min="6397" max="6397" width="2.25" style="1" customWidth="1"/>
    <col min="6398" max="6398" width="5.75" style="1" customWidth="1"/>
    <col min="6399" max="6399" width="4.625" style="1" customWidth="1"/>
    <col min="6400" max="6400" width="52.875" style="1" customWidth="1"/>
    <col min="6401" max="6401" width="3.625" style="1" customWidth="1"/>
    <col min="6402" max="6402" width="8.625" style="1" customWidth="1"/>
    <col min="6403" max="6403" width="2.125" style="1" customWidth="1"/>
    <col min="6404" max="6404" width="1.25" style="1" customWidth="1"/>
    <col min="6405" max="6407" width="13.75" style="1" customWidth="1"/>
    <col min="6408" max="6651" width="9.125" style="1"/>
    <col min="6652" max="6652" width="1.125" style="1" customWidth="1"/>
    <col min="6653" max="6653" width="2.25" style="1" customWidth="1"/>
    <col min="6654" max="6654" width="5.75" style="1" customWidth="1"/>
    <col min="6655" max="6655" width="4.625" style="1" customWidth="1"/>
    <col min="6656" max="6656" width="52.875" style="1" customWidth="1"/>
    <col min="6657" max="6657" width="3.625" style="1" customWidth="1"/>
    <col min="6658" max="6658" width="8.625" style="1" customWidth="1"/>
    <col min="6659" max="6659" width="2.125" style="1" customWidth="1"/>
    <col min="6660" max="6660" width="1.25" style="1" customWidth="1"/>
    <col min="6661" max="6663" width="13.75" style="1" customWidth="1"/>
    <col min="6664" max="6907" width="9.125" style="1"/>
    <col min="6908" max="6908" width="1.125" style="1" customWidth="1"/>
    <col min="6909" max="6909" width="2.25" style="1" customWidth="1"/>
    <col min="6910" max="6910" width="5.75" style="1" customWidth="1"/>
    <col min="6911" max="6911" width="4.625" style="1" customWidth="1"/>
    <col min="6912" max="6912" width="52.875" style="1" customWidth="1"/>
    <col min="6913" max="6913" width="3.625" style="1" customWidth="1"/>
    <col min="6914" max="6914" width="8.625" style="1" customWidth="1"/>
    <col min="6915" max="6915" width="2.125" style="1" customWidth="1"/>
    <col min="6916" max="6916" width="1.25" style="1" customWidth="1"/>
    <col min="6917" max="6919" width="13.75" style="1" customWidth="1"/>
    <col min="6920" max="7163" width="9.125" style="1"/>
    <col min="7164" max="7164" width="1.125" style="1" customWidth="1"/>
    <col min="7165" max="7165" width="2.25" style="1" customWidth="1"/>
    <col min="7166" max="7166" width="5.75" style="1" customWidth="1"/>
    <col min="7167" max="7167" width="4.625" style="1" customWidth="1"/>
    <col min="7168" max="7168" width="52.875" style="1" customWidth="1"/>
    <col min="7169" max="7169" width="3.625" style="1" customWidth="1"/>
    <col min="7170" max="7170" width="8.625" style="1" customWidth="1"/>
    <col min="7171" max="7171" width="2.125" style="1" customWidth="1"/>
    <col min="7172" max="7172" width="1.25" style="1" customWidth="1"/>
    <col min="7173" max="7175" width="13.75" style="1" customWidth="1"/>
    <col min="7176" max="7419" width="9.125" style="1"/>
    <col min="7420" max="7420" width="1.125" style="1" customWidth="1"/>
    <col min="7421" max="7421" width="2.25" style="1" customWidth="1"/>
    <col min="7422" max="7422" width="5.75" style="1" customWidth="1"/>
    <col min="7423" max="7423" width="4.625" style="1" customWidth="1"/>
    <col min="7424" max="7424" width="52.875" style="1" customWidth="1"/>
    <col min="7425" max="7425" width="3.625" style="1" customWidth="1"/>
    <col min="7426" max="7426" width="8.625" style="1" customWidth="1"/>
    <col min="7427" max="7427" width="2.125" style="1" customWidth="1"/>
    <col min="7428" max="7428" width="1.25" style="1" customWidth="1"/>
    <col min="7429" max="7431" width="13.75" style="1" customWidth="1"/>
    <col min="7432" max="7675" width="9.125" style="1"/>
    <col min="7676" max="7676" width="1.125" style="1" customWidth="1"/>
    <col min="7677" max="7677" width="2.25" style="1" customWidth="1"/>
    <col min="7678" max="7678" width="5.75" style="1" customWidth="1"/>
    <col min="7679" max="7679" width="4.625" style="1" customWidth="1"/>
    <col min="7680" max="7680" width="52.875" style="1" customWidth="1"/>
    <col min="7681" max="7681" width="3.625" style="1" customWidth="1"/>
    <col min="7682" max="7682" width="8.625" style="1" customWidth="1"/>
    <col min="7683" max="7683" width="2.125" style="1" customWidth="1"/>
    <col min="7684" max="7684" width="1.25" style="1" customWidth="1"/>
    <col min="7685" max="7687" width="13.75" style="1" customWidth="1"/>
    <col min="7688" max="7931" width="9.125" style="1"/>
    <col min="7932" max="7932" width="1.125" style="1" customWidth="1"/>
    <col min="7933" max="7933" width="2.25" style="1" customWidth="1"/>
    <col min="7934" max="7934" width="5.75" style="1" customWidth="1"/>
    <col min="7935" max="7935" width="4.625" style="1" customWidth="1"/>
    <col min="7936" max="7936" width="52.875" style="1" customWidth="1"/>
    <col min="7937" max="7937" width="3.625" style="1" customWidth="1"/>
    <col min="7938" max="7938" width="8.625" style="1" customWidth="1"/>
    <col min="7939" max="7939" width="2.125" style="1" customWidth="1"/>
    <col min="7940" max="7940" width="1.25" style="1" customWidth="1"/>
    <col min="7941" max="7943" width="13.75" style="1" customWidth="1"/>
    <col min="7944" max="8187" width="9.125" style="1"/>
    <col min="8188" max="8188" width="1.125" style="1" customWidth="1"/>
    <col min="8189" max="8189" width="2.25" style="1" customWidth="1"/>
    <col min="8190" max="8190" width="5.75" style="1" customWidth="1"/>
    <col min="8191" max="8191" width="4.625" style="1" customWidth="1"/>
    <col min="8192" max="8192" width="52.875" style="1" customWidth="1"/>
    <col min="8193" max="8193" width="3.625" style="1" customWidth="1"/>
    <col min="8194" max="8194" width="8.625" style="1" customWidth="1"/>
    <col min="8195" max="8195" width="2.125" style="1" customWidth="1"/>
    <col min="8196" max="8196" width="1.25" style="1" customWidth="1"/>
    <col min="8197" max="8199" width="13.75" style="1" customWidth="1"/>
    <col min="8200" max="8443" width="9.125" style="1"/>
    <col min="8444" max="8444" width="1.125" style="1" customWidth="1"/>
    <col min="8445" max="8445" width="2.25" style="1" customWidth="1"/>
    <col min="8446" max="8446" width="5.75" style="1" customWidth="1"/>
    <col min="8447" max="8447" width="4.625" style="1" customWidth="1"/>
    <col min="8448" max="8448" width="52.875" style="1" customWidth="1"/>
    <col min="8449" max="8449" width="3.625" style="1" customWidth="1"/>
    <col min="8450" max="8450" width="8.625" style="1" customWidth="1"/>
    <col min="8451" max="8451" width="2.125" style="1" customWidth="1"/>
    <col min="8452" max="8452" width="1.25" style="1" customWidth="1"/>
    <col min="8453" max="8455" width="13.75" style="1" customWidth="1"/>
    <col min="8456" max="8699" width="9.125" style="1"/>
    <col min="8700" max="8700" width="1.125" style="1" customWidth="1"/>
    <col min="8701" max="8701" width="2.25" style="1" customWidth="1"/>
    <col min="8702" max="8702" width="5.75" style="1" customWidth="1"/>
    <col min="8703" max="8703" width="4.625" style="1" customWidth="1"/>
    <col min="8704" max="8704" width="52.875" style="1" customWidth="1"/>
    <col min="8705" max="8705" width="3.625" style="1" customWidth="1"/>
    <col min="8706" max="8706" width="8.625" style="1" customWidth="1"/>
    <col min="8707" max="8707" width="2.125" style="1" customWidth="1"/>
    <col min="8708" max="8708" width="1.25" style="1" customWidth="1"/>
    <col min="8709" max="8711" width="13.75" style="1" customWidth="1"/>
    <col min="8712" max="8955" width="9.125" style="1"/>
    <col min="8956" max="8956" width="1.125" style="1" customWidth="1"/>
    <col min="8957" max="8957" width="2.25" style="1" customWidth="1"/>
    <col min="8958" max="8958" width="5.75" style="1" customWidth="1"/>
    <col min="8959" max="8959" width="4.625" style="1" customWidth="1"/>
    <col min="8960" max="8960" width="52.875" style="1" customWidth="1"/>
    <col min="8961" max="8961" width="3.625" style="1" customWidth="1"/>
    <col min="8962" max="8962" width="8.625" style="1" customWidth="1"/>
    <col min="8963" max="8963" width="2.125" style="1" customWidth="1"/>
    <col min="8964" max="8964" width="1.25" style="1" customWidth="1"/>
    <col min="8965" max="8967" width="13.75" style="1" customWidth="1"/>
    <col min="8968" max="9211" width="9.125" style="1"/>
    <col min="9212" max="9212" width="1.125" style="1" customWidth="1"/>
    <col min="9213" max="9213" width="2.25" style="1" customWidth="1"/>
    <col min="9214" max="9214" width="5.75" style="1" customWidth="1"/>
    <col min="9215" max="9215" width="4.625" style="1" customWidth="1"/>
    <col min="9216" max="9216" width="52.875" style="1" customWidth="1"/>
    <col min="9217" max="9217" width="3.625" style="1" customWidth="1"/>
    <col min="9218" max="9218" width="8.625" style="1" customWidth="1"/>
    <col min="9219" max="9219" width="2.125" style="1" customWidth="1"/>
    <col min="9220" max="9220" width="1.25" style="1" customWidth="1"/>
    <col min="9221" max="9223" width="13.75" style="1" customWidth="1"/>
    <col min="9224" max="9467" width="9.125" style="1"/>
    <col min="9468" max="9468" width="1.125" style="1" customWidth="1"/>
    <col min="9469" max="9469" width="2.25" style="1" customWidth="1"/>
    <col min="9470" max="9470" width="5.75" style="1" customWidth="1"/>
    <col min="9471" max="9471" width="4.625" style="1" customWidth="1"/>
    <col min="9472" max="9472" width="52.875" style="1" customWidth="1"/>
    <col min="9473" max="9473" width="3.625" style="1" customWidth="1"/>
    <col min="9474" max="9474" width="8.625" style="1" customWidth="1"/>
    <col min="9475" max="9475" width="2.125" style="1" customWidth="1"/>
    <col min="9476" max="9476" width="1.25" style="1" customWidth="1"/>
    <col min="9477" max="9479" width="13.75" style="1" customWidth="1"/>
    <col min="9480" max="9723" width="9.125" style="1"/>
    <col min="9724" max="9724" width="1.125" style="1" customWidth="1"/>
    <col min="9725" max="9725" width="2.25" style="1" customWidth="1"/>
    <col min="9726" max="9726" width="5.75" style="1" customWidth="1"/>
    <col min="9727" max="9727" width="4.625" style="1" customWidth="1"/>
    <col min="9728" max="9728" width="52.875" style="1" customWidth="1"/>
    <col min="9729" max="9729" width="3.625" style="1" customWidth="1"/>
    <col min="9730" max="9730" width="8.625" style="1" customWidth="1"/>
    <col min="9731" max="9731" width="2.125" style="1" customWidth="1"/>
    <col min="9732" max="9732" width="1.25" style="1" customWidth="1"/>
    <col min="9733" max="9735" width="13.75" style="1" customWidth="1"/>
    <col min="9736" max="9979" width="9.125" style="1"/>
    <col min="9980" max="9980" width="1.125" style="1" customWidth="1"/>
    <col min="9981" max="9981" width="2.25" style="1" customWidth="1"/>
    <col min="9982" max="9982" width="5.75" style="1" customWidth="1"/>
    <col min="9983" max="9983" width="4.625" style="1" customWidth="1"/>
    <col min="9984" max="9984" width="52.875" style="1" customWidth="1"/>
    <col min="9985" max="9985" width="3.625" style="1" customWidth="1"/>
    <col min="9986" max="9986" width="8.625" style="1" customWidth="1"/>
    <col min="9987" max="9987" width="2.125" style="1" customWidth="1"/>
    <col min="9988" max="9988" width="1.25" style="1" customWidth="1"/>
    <col min="9989" max="9991" width="13.75" style="1" customWidth="1"/>
    <col min="9992" max="10235" width="9.125" style="1"/>
    <col min="10236" max="10236" width="1.125" style="1" customWidth="1"/>
    <col min="10237" max="10237" width="2.25" style="1" customWidth="1"/>
    <col min="10238" max="10238" width="5.75" style="1" customWidth="1"/>
    <col min="10239" max="10239" width="4.625" style="1" customWidth="1"/>
    <col min="10240" max="10240" width="52.875" style="1" customWidth="1"/>
    <col min="10241" max="10241" width="3.625" style="1" customWidth="1"/>
    <col min="10242" max="10242" width="8.625" style="1" customWidth="1"/>
    <col min="10243" max="10243" width="2.125" style="1" customWidth="1"/>
    <col min="10244" max="10244" width="1.25" style="1" customWidth="1"/>
    <col min="10245" max="10247" width="13.75" style="1" customWidth="1"/>
    <col min="10248" max="10491" width="9.125" style="1"/>
    <col min="10492" max="10492" width="1.125" style="1" customWidth="1"/>
    <col min="10493" max="10493" width="2.25" style="1" customWidth="1"/>
    <col min="10494" max="10494" width="5.75" style="1" customWidth="1"/>
    <col min="10495" max="10495" width="4.625" style="1" customWidth="1"/>
    <col min="10496" max="10496" width="52.875" style="1" customWidth="1"/>
    <col min="10497" max="10497" width="3.625" style="1" customWidth="1"/>
    <col min="10498" max="10498" width="8.625" style="1" customWidth="1"/>
    <col min="10499" max="10499" width="2.125" style="1" customWidth="1"/>
    <col min="10500" max="10500" width="1.25" style="1" customWidth="1"/>
    <col min="10501" max="10503" width="13.75" style="1" customWidth="1"/>
    <col min="10504" max="10747" width="9.125" style="1"/>
    <col min="10748" max="10748" width="1.125" style="1" customWidth="1"/>
    <col min="10749" max="10749" width="2.25" style="1" customWidth="1"/>
    <col min="10750" max="10750" width="5.75" style="1" customWidth="1"/>
    <col min="10751" max="10751" width="4.625" style="1" customWidth="1"/>
    <col min="10752" max="10752" width="52.875" style="1" customWidth="1"/>
    <col min="10753" max="10753" width="3.625" style="1" customWidth="1"/>
    <col min="10754" max="10754" width="8.625" style="1" customWidth="1"/>
    <col min="10755" max="10755" width="2.125" style="1" customWidth="1"/>
    <col min="10756" max="10756" width="1.25" style="1" customWidth="1"/>
    <col min="10757" max="10759" width="13.75" style="1" customWidth="1"/>
    <col min="10760" max="11003" width="9.125" style="1"/>
    <col min="11004" max="11004" width="1.125" style="1" customWidth="1"/>
    <col min="11005" max="11005" width="2.25" style="1" customWidth="1"/>
    <col min="11006" max="11006" width="5.75" style="1" customWidth="1"/>
    <col min="11007" max="11007" width="4.625" style="1" customWidth="1"/>
    <col min="11008" max="11008" width="52.875" style="1" customWidth="1"/>
    <col min="11009" max="11009" width="3.625" style="1" customWidth="1"/>
    <col min="11010" max="11010" width="8.625" style="1" customWidth="1"/>
    <col min="11011" max="11011" width="2.125" style="1" customWidth="1"/>
    <col min="11012" max="11012" width="1.25" style="1" customWidth="1"/>
    <col min="11013" max="11015" width="13.75" style="1" customWidth="1"/>
    <col min="11016" max="11259" width="9.125" style="1"/>
    <col min="11260" max="11260" width="1.125" style="1" customWidth="1"/>
    <col min="11261" max="11261" width="2.25" style="1" customWidth="1"/>
    <col min="11262" max="11262" width="5.75" style="1" customWidth="1"/>
    <col min="11263" max="11263" width="4.625" style="1" customWidth="1"/>
    <col min="11264" max="11264" width="52.875" style="1" customWidth="1"/>
    <col min="11265" max="11265" width="3.625" style="1" customWidth="1"/>
    <col min="11266" max="11266" width="8.625" style="1" customWidth="1"/>
    <col min="11267" max="11267" width="2.125" style="1" customWidth="1"/>
    <col min="11268" max="11268" width="1.25" style="1" customWidth="1"/>
    <col min="11269" max="11271" width="13.75" style="1" customWidth="1"/>
    <col min="11272" max="11515" width="9.125" style="1"/>
    <col min="11516" max="11516" width="1.125" style="1" customWidth="1"/>
    <col min="11517" max="11517" width="2.25" style="1" customWidth="1"/>
    <col min="11518" max="11518" width="5.75" style="1" customWidth="1"/>
    <col min="11519" max="11519" width="4.625" style="1" customWidth="1"/>
    <col min="11520" max="11520" width="52.875" style="1" customWidth="1"/>
    <col min="11521" max="11521" width="3.625" style="1" customWidth="1"/>
    <col min="11522" max="11522" width="8.625" style="1" customWidth="1"/>
    <col min="11523" max="11523" width="2.125" style="1" customWidth="1"/>
    <col min="11524" max="11524" width="1.25" style="1" customWidth="1"/>
    <col min="11525" max="11527" width="13.75" style="1" customWidth="1"/>
    <col min="11528" max="11771" width="9.125" style="1"/>
    <col min="11772" max="11772" width="1.125" style="1" customWidth="1"/>
    <col min="11773" max="11773" width="2.25" style="1" customWidth="1"/>
    <col min="11774" max="11774" width="5.75" style="1" customWidth="1"/>
    <col min="11775" max="11775" width="4.625" style="1" customWidth="1"/>
    <col min="11776" max="11776" width="52.875" style="1" customWidth="1"/>
    <col min="11777" max="11777" width="3.625" style="1" customWidth="1"/>
    <col min="11778" max="11778" width="8.625" style="1" customWidth="1"/>
    <col min="11779" max="11779" width="2.125" style="1" customWidth="1"/>
    <col min="11780" max="11780" width="1.25" style="1" customWidth="1"/>
    <col min="11781" max="11783" width="13.75" style="1" customWidth="1"/>
    <col min="11784" max="12027" width="9.125" style="1"/>
    <col min="12028" max="12028" width="1.125" style="1" customWidth="1"/>
    <col min="12029" max="12029" width="2.25" style="1" customWidth="1"/>
    <col min="12030" max="12030" width="5.75" style="1" customWidth="1"/>
    <col min="12031" max="12031" width="4.625" style="1" customWidth="1"/>
    <col min="12032" max="12032" width="52.875" style="1" customWidth="1"/>
    <col min="12033" max="12033" width="3.625" style="1" customWidth="1"/>
    <col min="12034" max="12034" width="8.625" style="1" customWidth="1"/>
    <col min="12035" max="12035" width="2.125" style="1" customWidth="1"/>
    <col min="12036" max="12036" width="1.25" style="1" customWidth="1"/>
    <col min="12037" max="12039" width="13.75" style="1" customWidth="1"/>
    <col min="12040" max="12283" width="9.125" style="1"/>
    <col min="12284" max="12284" width="1.125" style="1" customWidth="1"/>
    <col min="12285" max="12285" width="2.25" style="1" customWidth="1"/>
    <col min="12286" max="12286" width="5.75" style="1" customWidth="1"/>
    <col min="12287" max="12287" width="4.625" style="1" customWidth="1"/>
    <col min="12288" max="12288" width="52.875" style="1" customWidth="1"/>
    <col min="12289" max="12289" width="3.625" style="1" customWidth="1"/>
    <col min="12290" max="12290" width="8.625" style="1" customWidth="1"/>
    <col min="12291" max="12291" width="2.125" style="1" customWidth="1"/>
    <col min="12292" max="12292" width="1.25" style="1" customWidth="1"/>
    <col min="12293" max="12295" width="13.75" style="1" customWidth="1"/>
    <col min="12296" max="12539" width="9.125" style="1"/>
    <col min="12540" max="12540" width="1.125" style="1" customWidth="1"/>
    <col min="12541" max="12541" width="2.25" style="1" customWidth="1"/>
    <col min="12542" max="12542" width="5.75" style="1" customWidth="1"/>
    <col min="12543" max="12543" width="4.625" style="1" customWidth="1"/>
    <col min="12544" max="12544" width="52.875" style="1" customWidth="1"/>
    <col min="12545" max="12545" width="3.625" style="1" customWidth="1"/>
    <col min="12546" max="12546" width="8.625" style="1" customWidth="1"/>
    <col min="12547" max="12547" width="2.125" style="1" customWidth="1"/>
    <col min="12548" max="12548" width="1.25" style="1" customWidth="1"/>
    <col min="12549" max="12551" width="13.75" style="1" customWidth="1"/>
    <col min="12552" max="12795" width="9.125" style="1"/>
    <col min="12796" max="12796" width="1.125" style="1" customWidth="1"/>
    <col min="12797" max="12797" width="2.25" style="1" customWidth="1"/>
    <col min="12798" max="12798" width="5.75" style="1" customWidth="1"/>
    <col min="12799" max="12799" width="4.625" style="1" customWidth="1"/>
    <col min="12800" max="12800" width="52.875" style="1" customWidth="1"/>
    <col min="12801" max="12801" width="3.625" style="1" customWidth="1"/>
    <col min="12802" max="12802" width="8.625" style="1" customWidth="1"/>
    <col min="12803" max="12803" width="2.125" style="1" customWidth="1"/>
    <col min="12804" max="12804" width="1.25" style="1" customWidth="1"/>
    <col min="12805" max="12807" width="13.75" style="1" customWidth="1"/>
    <col min="12808" max="13051" width="9.125" style="1"/>
    <col min="13052" max="13052" width="1.125" style="1" customWidth="1"/>
    <col min="13053" max="13053" width="2.25" style="1" customWidth="1"/>
    <col min="13054" max="13054" width="5.75" style="1" customWidth="1"/>
    <col min="13055" max="13055" width="4.625" style="1" customWidth="1"/>
    <col min="13056" max="13056" width="52.875" style="1" customWidth="1"/>
    <col min="13057" max="13057" width="3.625" style="1" customWidth="1"/>
    <col min="13058" max="13058" width="8.625" style="1" customWidth="1"/>
    <col min="13059" max="13059" width="2.125" style="1" customWidth="1"/>
    <col min="13060" max="13060" width="1.25" style="1" customWidth="1"/>
    <col min="13061" max="13063" width="13.75" style="1" customWidth="1"/>
    <col min="13064" max="13307" width="9.125" style="1"/>
    <col min="13308" max="13308" width="1.125" style="1" customWidth="1"/>
    <col min="13309" max="13309" width="2.25" style="1" customWidth="1"/>
    <col min="13310" max="13310" width="5.75" style="1" customWidth="1"/>
    <col min="13311" max="13311" width="4.625" style="1" customWidth="1"/>
    <col min="13312" max="13312" width="52.875" style="1" customWidth="1"/>
    <col min="13313" max="13313" width="3.625" style="1" customWidth="1"/>
    <col min="13314" max="13314" width="8.625" style="1" customWidth="1"/>
    <col min="13315" max="13315" width="2.125" style="1" customWidth="1"/>
    <col min="13316" max="13316" width="1.25" style="1" customWidth="1"/>
    <col min="13317" max="13319" width="13.75" style="1" customWidth="1"/>
    <col min="13320" max="13563" width="9.125" style="1"/>
    <col min="13564" max="13564" width="1.125" style="1" customWidth="1"/>
    <col min="13565" max="13565" width="2.25" style="1" customWidth="1"/>
    <col min="13566" max="13566" width="5.75" style="1" customWidth="1"/>
    <col min="13567" max="13567" width="4.625" style="1" customWidth="1"/>
    <col min="13568" max="13568" width="52.875" style="1" customWidth="1"/>
    <col min="13569" max="13569" width="3.625" style="1" customWidth="1"/>
    <col min="13570" max="13570" width="8.625" style="1" customWidth="1"/>
    <col min="13571" max="13571" width="2.125" style="1" customWidth="1"/>
    <col min="13572" max="13572" width="1.25" style="1" customWidth="1"/>
    <col min="13573" max="13575" width="13.75" style="1" customWidth="1"/>
    <col min="13576" max="13819" width="9.125" style="1"/>
    <col min="13820" max="13820" width="1.125" style="1" customWidth="1"/>
    <col min="13821" max="13821" width="2.25" style="1" customWidth="1"/>
    <col min="13822" max="13822" width="5.75" style="1" customWidth="1"/>
    <col min="13823" max="13823" width="4.625" style="1" customWidth="1"/>
    <col min="13824" max="13824" width="52.875" style="1" customWidth="1"/>
    <col min="13825" max="13825" width="3.625" style="1" customWidth="1"/>
    <col min="13826" max="13826" width="8.625" style="1" customWidth="1"/>
    <col min="13827" max="13827" width="2.125" style="1" customWidth="1"/>
    <col min="13828" max="13828" width="1.25" style="1" customWidth="1"/>
    <col min="13829" max="13831" width="13.75" style="1" customWidth="1"/>
    <col min="13832" max="14075" width="9.125" style="1"/>
    <col min="14076" max="14076" width="1.125" style="1" customWidth="1"/>
    <col min="14077" max="14077" width="2.25" style="1" customWidth="1"/>
    <col min="14078" max="14078" width="5.75" style="1" customWidth="1"/>
    <col min="14079" max="14079" width="4.625" style="1" customWidth="1"/>
    <col min="14080" max="14080" width="52.875" style="1" customWidth="1"/>
    <col min="14081" max="14081" width="3.625" style="1" customWidth="1"/>
    <col min="14082" max="14082" width="8.625" style="1" customWidth="1"/>
    <col min="14083" max="14083" width="2.125" style="1" customWidth="1"/>
    <col min="14084" max="14084" width="1.25" style="1" customWidth="1"/>
    <col min="14085" max="14087" width="13.75" style="1" customWidth="1"/>
    <col min="14088" max="14331" width="9.125" style="1"/>
    <col min="14332" max="14332" width="1.125" style="1" customWidth="1"/>
    <col min="14333" max="14333" width="2.25" style="1" customWidth="1"/>
    <col min="14334" max="14334" width="5.75" style="1" customWidth="1"/>
    <col min="14335" max="14335" width="4.625" style="1" customWidth="1"/>
    <col min="14336" max="14336" width="52.875" style="1" customWidth="1"/>
    <col min="14337" max="14337" width="3.625" style="1" customWidth="1"/>
    <col min="14338" max="14338" width="8.625" style="1" customWidth="1"/>
    <col min="14339" max="14339" width="2.125" style="1" customWidth="1"/>
    <col min="14340" max="14340" width="1.25" style="1" customWidth="1"/>
    <col min="14341" max="14343" width="13.75" style="1" customWidth="1"/>
    <col min="14344" max="14587" width="9.125" style="1"/>
    <col min="14588" max="14588" width="1.125" style="1" customWidth="1"/>
    <col min="14589" max="14589" width="2.25" style="1" customWidth="1"/>
    <col min="14590" max="14590" width="5.75" style="1" customWidth="1"/>
    <col min="14591" max="14591" width="4.625" style="1" customWidth="1"/>
    <col min="14592" max="14592" width="52.875" style="1" customWidth="1"/>
    <col min="14593" max="14593" width="3.625" style="1" customWidth="1"/>
    <col min="14594" max="14594" width="8.625" style="1" customWidth="1"/>
    <col min="14595" max="14595" width="2.125" style="1" customWidth="1"/>
    <col min="14596" max="14596" width="1.25" style="1" customWidth="1"/>
    <col min="14597" max="14599" width="13.75" style="1" customWidth="1"/>
    <col min="14600" max="14843" width="9.125" style="1"/>
    <col min="14844" max="14844" width="1.125" style="1" customWidth="1"/>
    <col min="14845" max="14845" width="2.25" style="1" customWidth="1"/>
    <col min="14846" max="14846" width="5.75" style="1" customWidth="1"/>
    <col min="14847" max="14847" width="4.625" style="1" customWidth="1"/>
    <col min="14848" max="14848" width="52.875" style="1" customWidth="1"/>
    <col min="14849" max="14849" width="3.625" style="1" customWidth="1"/>
    <col min="14850" max="14850" width="8.625" style="1" customWidth="1"/>
    <col min="14851" max="14851" width="2.125" style="1" customWidth="1"/>
    <col min="14852" max="14852" width="1.25" style="1" customWidth="1"/>
    <col min="14853" max="14855" width="13.75" style="1" customWidth="1"/>
    <col min="14856" max="15099" width="9.125" style="1"/>
    <col min="15100" max="15100" width="1.125" style="1" customWidth="1"/>
    <col min="15101" max="15101" width="2.25" style="1" customWidth="1"/>
    <col min="15102" max="15102" width="5.75" style="1" customWidth="1"/>
    <col min="15103" max="15103" width="4.625" style="1" customWidth="1"/>
    <col min="15104" max="15104" width="52.875" style="1" customWidth="1"/>
    <col min="15105" max="15105" width="3.625" style="1" customWidth="1"/>
    <col min="15106" max="15106" width="8.625" style="1" customWidth="1"/>
    <col min="15107" max="15107" width="2.125" style="1" customWidth="1"/>
    <col min="15108" max="15108" width="1.25" style="1" customWidth="1"/>
    <col min="15109" max="15111" width="13.75" style="1" customWidth="1"/>
    <col min="15112" max="15355" width="9.125" style="1"/>
    <col min="15356" max="15356" width="1.125" style="1" customWidth="1"/>
    <col min="15357" max="15357" width="2.25" style="1" customWidth="1"/>
    <col min="15358" max="15358" width="5.75" style="1" customWidth="1"/>
    <col min="15359" max="15359" width="4.625" style="1" customWidth="1"/>
    <col min="15360" max="15360" width="52.875" style="1" customWidth="1"/>
    <col min="15361" max="15361" width="3.625" style="1" customWidth="1"/>
    <col min="15362" max="15362" width="8.625" style="1" customWidth="1"/>
    <col min="15363" max="15363" width="2.125" style="1" customWidth="1"/>
    <col min="15364" max="15364" width="1.25" style="1" customWidth="1"/>
    <col min="15365" max="15367" width="13.75" style="1" customWidth="1"/>
    <col min="15368" max="15611" width="9.125" style="1"/>
    <col min="15612" max="15612" width="1.125" style="1" customWidth="1"/>
    <col min="15613" max="15613" width="2.25" style="1" customWidth="1"/>
    <col min="15614" max="15614" width="5.75" style="1" customWidth="1"/>
    <col min="15615" max="15615" width="4.625" style="1" customWidth="1"/>
    <col min="15616" max="15616" width="52.875" style="1" customWidth="1"/>
    <col min="15617" max="15617" width="3.625" style="1" customWidth="1"/>
    <col min="15618" max="15618" width="8.625" style="1" customWidth="1"/>
    <col min="15619" max="15619" width="2.125" style="1" customWidth="1"/>
    <col min="15620" max="15620" width="1.25" style="1" customWidth="1"/>
    <col min="15621" max="15623" width="13.75" style="1" customWidth="1"/>
    <col min="15624" max="15867" width="9.125" style="1"/>
    <col min="15868" max="15868" width="1.125" style="1" customWidth="1"/>
    <col min="15869" max="15869" width="2.25" style="1" customWidth="1"/>
    <col min="15870" max="15870" width="5.75" style="1" customWidth="1"/>
    <col min="15871" max="15871" width="4.625" style="1" customWidth="1"/>
    <col min="15872" max="15872" width="52.875" style="1" customWidth="1"/>
    <col min="15873" max="15873" width="3.625" style="1" customWidth="1"/>
    <col min="15874" max="15874" width="8.625" style="1" customWidth="1"/>
    <col min="15875" max="15875" width="2.125" style="1" customWidth="1"/>
    <col min="15876" max="15876" width="1.25" style="1" customWidth="1"/>
    <col min="15877" max="15879" width="13.75" style="1" customWidth="1"/>
    <col min="15880" max="16123" width="9.125" style="1"/>
    <col min="16124" max="16124" width="1.125" style="1" customWidth="1"/>
    <col min="16125" max="16125" width="2.25" style="1" customWidth="1"/>
    <col min="16126" max="16126" width="5.75" style="1" customWidth="1"/>
    <col min="16127" max="16127" width="4.625" style="1" customWidth="1"/>
    <col min="16128" max="16128" width="52.875" style="1" customWidth="1"/>
    <col min="16129" max="16129" width="3.625" style="1" customWidth="1"/>
    <col min="16130" max="16130" width="8.625" style="1" customWidth="1"/>
    <col min="16131" max="16131" width="2.125" style="1" customWidth="1"/>
    <col min="16132" max="16132" width="1.25" style="1" customWidth="1"/>
    <col min="16133" max="16135" width="13.75" style="1" customWidth="1"/>
    <col min="16136" max="16376" width="9.125" style="1"/>
    <col min="16377" max="16384" width="9.125" style="1" customWidth="1"/>
  </cols>
  <sheetData>
    <row r="1" spans="1:9" ht="15" customHeight="1">
      <c r="A1" s="155" t="s">
        <v>303</v>
      </c>
      <c r="B1" s="155"/>
      <c r="C1" s="155"/>
      <c r="D1" s="155"/>
      <c r="E1" s="155"/>
      <c r="F1" s="155"/>
      <c r="G1" s="155"/>
      <c r="H1" s="155"/>
      <c r="I1" s="155"/>
    </row>
    <row r="2" spans="1:9" ht="15" customHeight="1">
      <c r="A2" s="155"/>
      <c r="B2" s="155"/>
      <c r="C2" s="155"/>
      <c r="D2" s="155"/>
      <c r="E2" s="155"/>
      <c r="F2" s="155"/>
      <c r="G2" s="155"/>
      <c r="H2" s="155"/>
      <c r="I2" s="155"/>
    </row>
    <row r="5" spans="1:9" ht="12.75" customHeight="1">
      <c r="F5" s="15" t="s">
        <v>25</v>
      </c>
      <c r="G5" s="2">
        <f>G10</f>
        <v>1378250</v>
      </c>
      <c r="H5" s="2">
        <f>H10</f>
        <v>317700</v>
      </c>
      <c r="I5" s="2">
        <f>I10</f>
        <v>1695950</v>
      </c>
    </row>
    <row r="8" spans="1:9" ht="12.75" customHeight="1">
      <c r="C8" s="153" t="s">
        <v>0</v>
      </c>
      <c r="D8" s="153"/>
      <c r="E8" s="153" t="s">
        <v>4</v>
      </c>
      <c r="F8" s="153"/>
      <c r="G8" s="3" t="s">
        <v>84</v>
      </c>
      <c r="H8" s="3" t="s">
        <v>304</v>
      </c>
      <c r="I8" s="3" t="s">
        <v>306</v>
      </c>
    </row>
    <row r="9" spans="1:9">
      <c r="E9" s="153"/>
      <c r="F9" s="153"/>
      <c r="G9" s="3">
        <v>2026</v>
      </c>
      <c r="H9" s="3"/>
      <c r="I9" s="3" t="s">
        <v>305</v>
      </c>
    </row>
    <row r="10" spans="1:9" ht="12.75" customHeight="1">
      <c r="A10" s="4"/>
      <c r="B10" s="154" t="s">
        <v>26</v>
      </c>
      <c r="C10" s="154"/>
      <c r="D10" s="154"/>
      <c r="E10" s="154"/>
      <c r="F10" s="154"/>
      <c r="G10" s="5">
        <f>G11</f>
        <v>1378250</v>
      </c>
      <c r="H10" s="5">
        <f>H11</f>
        <v>317700</v>
      </c>
      <c r="I10" s="5">
        <f>I11</f>
        <v>1695950</v>
      </c>
    </row>
    <row r="11" spans="1:9" ht="12.75" customHeight="1">
      <c r="A11" s="6"/>
      <c r="B11" s="156" t="s">
        <v>27</v>
      </c>
      <c r="C11" s="156"/>
      <c r="D11" s="156"/>
      <c r="E11" s="156"/>
      <c r="F11" s="156"/>
      <c r="G11" s="86">
        <f>G12+G58+G109+G123+G153+G180+G212+G234+G296+G312+G317+G330+G339+G344+G353+G358</f>
        <v>1378250</v>
      </c>
      <c r="H11" s="86">
        <f>H12+H58+H109+H123+H153+H180+H212+H234+H296+H312+H317+H330+H339+H344+H353+H358</f>
        <v>317700</v>
      </c>
      <c r="I11" s="86">
        <f>I12+I58+I109+I123+I153+I180+I212+I234+I296+I312+I317+I330+I339+I344+I353+I358</f>
        <v>1695950</v>
      </c>
    </row>
    <row r="12" spans="1:9" ht="12.6" customHeight="1">
      <c r="A12" s="7"/>
      <c r="B12" s="151" t="s">
        <v>28</v>
      </c>
      <c r="C12" s="151"/>
      <c r="D12" s="151"/>
      <c r="E12" s="151"/>
      <c r="F12" s="151"/>
      <c r="G12" s="8">
        <f>G18+G30+G37+G41+G23+G13</f>
        <v>245650</v>
      </c>
      <c r="H12" s="8">
        <f>H18+H30+H37+H41+H23+H13</f>
        <v>37000</v>
      </c>
      <c r="I12" s="8">
        <f>I18+I30+I37+I41+I23+I13</f>
        <v>282650</v>
      </c>
    </row>
    <row r="13" spans="1:9" ht="12.75" customHeight="1">
      <c r="A13" s="9"/>
      <c r="B13" s="146" t="s">
        <v>29</v>
      </c>
      <c r="C13" s="146"/>
      <c r="D13" s="146"/>
      <c r="E13" s="146"/>
      <c r="F13" s="146"/>
      <c r="G13" s="85">
        <f t="shared" ref="G13:I14" si="0">G14</f>
        <v>1000</v>
      </c>
      <c r="H13" s="85">
        <f t="shared" si="0"/>
        <v>1000</v>
      </c>
      <c r="I13" s="85">
        <f t="shared" si="0"/>
        <v>2000</v>
      </c>
    </row>
    <row r="14" spans="1:9" ht="12.75" customHeight="1">
      <c r="A14" s="10"/>
      <c r="B14" s="147" t="s">
        <v>30</v>
      </c>
      <c r="C14" s="147"/>
      <c r="D14" s="147"/>
      <c r="E14" s="147"/>
      <c r="F14" s="147"/>
      <c r="G14" s="11">
        <f t="shared" si="0"/>
        <v>1000</v>
      </c>
      <c r="H14" s="11">
        <f t="shared" si="0"/>
        <v>1000</v>
      </c>
      <c r="I14" s="11">
        <f t="shared" si="0"/>
        <v>2000</v>
      </c>
    </row>
    <row r="15" spans="1:9" s="111" customFormat="1">
      <c r="C15" s="149" t="s">
        <v>16</v>
      </c>
      <c r="D15" s="149"/>
      <c r="E15" s="149" t="s">
        <v>31</v>
      </c>
      <c r="F15" s="149"/>
      <c r="G15" s="115">
        <f t="shared" ref="G15:H15" si="1">G16+G17</f>
        <v>1000</v>
      </c>
      <c r="H15" s="115">
        <f t="shared" si="1"/>
        <v>1000</v>
      </c>
      <c r="I15" s="115">
        <f>I16+I17</f>
        <v>2000</v>
      </c>
    </row>
    <row r="16" spans="1:9">
      <c r="C16" s="148">
        <v>41</v>
      </c>
      <c r="D16" s="148"/>
      <c r="E16" s="148" t="s">
        <v>290</v>
      </c>
      <c r="F16" s="148"/>
      <c r="G16" s="13"/>
      <c r="H16" s="13">
        <v>0</v>
      </c>
      <c r="I16" s="13">
        <f>G16+H16</f>
        <v>0</v>
      </c>
    </row>
    <row r="17" spans="1:9">
      <c r="C17" s="148" t="s">
        <v>17</v>
      </c>
      <c r="D17" s="148"/>
      <c r="E17" s="148" t="s">
        <v>32</v>
      </c>
      <c r="F17" s="148"/>
      <c r="G17" s="13">
        <v>1000</v>
      </c>
      <c r="H17" s="13">
        <v>1000</v>
      </c>
      <c r="I17" s="13">
        <f>G17+H17</f>
        <v>2000</v>
      </c>
    </row>
    <row r="18" spans="1:9" ht="12.75" customHeight="1">
      <c r="A18" s="9"/>
      <c r="B18" s="146" t="s">
        <v>312</v>
      </c>
      <c r="C18" s="146"/>
      <c r="D18" s="146"/>
      <c r="E18" s="146"/>
      <c r="F18" s="146"/>
      <c r="G18" s="85">
        <f t="shared" ref="G18:I19" si="2">G19</f>
        <v>0</v>
      </c>
      <c r="H18" s="85">
        <f t="shared" si="2"/>
        <v>30000</v>
      </c>
      <c r="I18" s="85">
        <f t="shared" si="2"/>
        <v>30000</v>
      </c>
    </row>
    <row r="19" spans="1:9" ht="12.75" customHeight="1">
      <c r="A19" s="10"/>
      <c r="B19" s="147" t="s">
        <v>30</v>
      </c>
      <c r="C19" s="147"/>
      <c r="D19" s="147"/>
      <c r="E19" s="147"/>
      <c r="F19" s="147"/>
      <c r="G19" s="11">
        <f t="shared" si="2"/>
        <v>0</v>
      </c>
      <c r="H19" s="11">
        <f t="shared" si="2"/>
        <v>30000</v>
      </c>
      <c r="I19" s="11">
        <f t="shared" si="2"/>
        <v>30000</v>
      </c>
    </row>
    <row r="20" spans="1:9" s="111" customFormat="1">
      <c r="C20" s="149" t="s">
        <v>16</v>
      </c>
      <c r="D20" s="149"/>
      <c r="E20" s="149" t="s">
        <v>31</v>
      </c>
      <c r="F20" s="149"/>
      <c r="G20" s="115">
        <f t="shared" ref="G20:H20" si="3">G21+G22</f>
        <v>0</v>
      </c>
      <c r="H20" s="115">
        <f t="shared" si="3"/>
        <v>30000</v>
      </c>
      <c r="I20" s="115">
        <f>I21+I22</f>
        <v>30000</v>
      </c>
    </row>
    <row r="21" spans="1:9">
      <c r="C21" s="148">
        <v>41</v>
      </c>
      <c r="D21" s="148"/>
      <c r="E21" s="148" t="s">
        <v>290</v>
      </c>
      <c r="F21" s="148"/>
      <c r="G21" s="13"/>
      <c r="H21" s="13">
        <v>0</v>
      </c>
      <c r="I21" s="13">
        <f>G21+H21</f>
        <v>0</v>
      </c>
    </row>
    <row r="22" spans="1:9">
      <c r="C22" s="148" t="s">
        <v>17</v>
      </c>
      <c r="D22" s="148"/>
      <c r="E22" s="148" t="s">
        <v>32</v>
      </c>
      <c r="F22" s="148"/>
      <c r="G22" s="13">
        <v>0</v>
      </c>
      <c r="H22" s="13">
        <v>30000</v>
      </c>
      <c r="I22" s="13">
        <f>G22+H22</f>
        <v>30000</v>
      </c>
    </row>
    <row r="23" spans="1:9" ht="12.75" hidden="1" customHeight="1">
      <c r="A23" s="9"/>
      <c r="B23" s="146" t="s">
        <v>266</v>
      </c>
      <c r="C23" s="146"/>
      <c r="D23" s="146"/>
      <c r="E23" s="146"/>
      <c r="F23" s="146"/>
      <c r="G23" s="85">
        <f>G24+G27</f>
        <v>0</v>
      </c>
      <c r="H23" s="85">
        <f>H24+H27</f>
        <v>0</v>
      </c>
      <c r="I23" s="85">
        <f>I24+I27</f>
        <v>0</v>
      </c>
    </row>
    <row r="24" spans="1:9" ht="12.75" hidden="1" customHeight="1">
      <c r="A24" s="10"/>
      <c r="B24" s="147" t="s">
        <v>34</v>
      </c>
      <c r="C24" s="147"/>
      <c r="D24" s="147"/>
      <c r="E24" s="147"/>
      <c r="F24" s="147"/>
      <c r="G24" s="11">
        <f t="shared" ref="G24:I25" si="4">G25</f>
        <v>0</v>
      </c>
      <c r="H24" s="11">
        <f t="shared" si="4"/>
        <v>0</v>
      </c>
      <c r="I24" s="11">
        <f t="shared" si="4"/>
        <v>0</v>
      </c>
    </row>
    <row r="25" spans="1:9" hidden="1">
      <c r="C25" s="148" t="s">
        <v>5</v>
      </c>
      <c r="D25" s="148"/>
      <c r="E25" s="148" t="s">
        <v>6</v>
      </c>
      <c r="F25" s="148"/>
      <c r="G25" s="13">
        <f t="shared" si="4"/>
        <v>0</v>
      </c>
      <c r="H25" s="13">
        <f t="shared" si="4"/>
        <v>0</v>
      </c>
      <c r="I25" s="13">
        <f t="shared" si="4"/>
        <v>0</v>
      </c>
    </row>
    <row r="26" spans="1:9" hidden="1">
      <c r="C26" s="148" t="s">
        <v>9</v>
      </c>
      <c r="D26" s="148"/>
      <c r="E26" s="148" t="s">
        <v>10</v>
      </c>
      <c r="F26" s="148"/>
      <c r="G26" s="13">
        <v>0</v>
      </c>
      <c r="H26" s="13">
        <v>0</v>
      </c>
      <c r="I26" s="13">
        <f>G26+H26</f>
        <v>0</v>
      </c>
    </row>
    <row r="27" spans="1:9" ht="12.75" hidden="1" customHeight="1">
      <c r="A27" s="10"/>
      <c r="B27" s="147" t="s">
        <v>30</v>
      </c>
      <c r="C27" s="147"/>
      <c r="D27" s="147"/>
      <c r="E27" s="147"/>
      <c r="F27" s="147"/>
      <c r="G27" s="11">
        <f t="shared" ref="G27:I28" si="5">G28</f>
        <v>0</v>
      </c>
      <c r="H27" s="11">
        <f t="shared" si="5"/>
        <v>0</v>
      </c>
      <c r="I27" s="11">
        <f t="shared" si="5"/>
        <v>0</v>
      </c>
    </row>
    <row r="28" spans="1:9" hidden="1">
      <c r="C28" s="148" t="s">
        <v>5</v>
      </c>
      <c r="D28" s="148"/>
      <c r="E28" s="148" t="s">
        <v>6</v>
      </c>
      <c r="F28" s="148"/>
      <c r="G28" s="13">
        <f t="shared" si="5"/>
        <v>0</v>
      </c>
      <c r="H28" s="13">
        <f t="shared" si="5"/>
        <v>0</v>
      </c>
      <c r="I28" s="13">
        <f t="shared" si="5"/>
        <v>0</v>
      </c>
    </row>
    <row r="29" spans="1:9" hidden="1">
      <c r="C29" s="148" t="s">
        <v>9</v>
      </c>
      <c r="D29" s="148"/>
      <c r="E29" s="148" t="s">
        <v>10</v>
      </c>
      <c r="F29" s="148"/>
      <c r="G29" s="13">
        <v>0</v>
      </c>
      <c r="H29" s="13">
        <v>0</v>
      </c>
      <c r="I29" s="13">
        <f>G29+H29</f>
        <v>0</v>
      </c>
    </row>
    <row r="30" spans="1:9" ht="12.75" customHeight="1">
      <c r="A30" s="9"/>
      <c r="B30" s="146" t="s">
        <v>33</v>
      </c>
      <c r="C30" s="146"/>
      <c r="D30" s="146"/>
      <c r="E30" s="146"/>
      <c r="F30" s="146"/>
      <c r="G30" s="85">
        <f>G31+G34</f>
        <v>11500</v>
      </c>
      <c r="H30" s="85">
        <f>H31+H34</f>
        <v>0</v>
      </c>
      <c r="I30" s="85">
        <f>I31+I34</f>
        <v>11500</v>
      </c>
    </row>
    <row r="31" spans="1:9" ht="12.75" customHeight="1">
      <c r="A31" s="10"/>
      <c r="B31" s="147" t="s">
        <v>34</v>
      </c>
      <c r="C31" s="147"/>
      <c r="D31" s="147"/>
      <c r="E31" s="147"/>
      <c r="F31" s="147"/>
      <c r="G31" s="11">
        <f t="shared" ref="G31:I32" si="6">G32</f>
        <v>1000</v>
      </c>
      <c r="H31" s="11">
        <f t="shared" si="6"/>
        <v>0</v>
      </c>
      <c r="I31" s="11">
        <f t="shared" si="6"/>
        <v>1000</v>
      </c>
    </row>
    <row r="32" spans="1:9">
      <c r="C32" s="148" t="s">
        <v>5</v>
      </c>
      <c r="D32" s="148"/>
      <c r="E32" s="148" t="s">
        <v>6</v>
      </c>
      <c r="F32" s="148"/>
      <c r="G32" s="13">
        <f t="shared" si="6"/>
        <v>1000</v>
      </c>
      <c r="H32" s="13">
        <f t="shared" si="6"/>
        <v>0</v>
      </c>
      <c r="I32" s="13">
        <f t="shared" si="6"/>
        <v>1000</v>
      </c>
    </row>
    <row r="33" spans="1:9">
      <c r="C33" s="148" t="s">
        <v>9</v>
      </c>
      <c r="D33" s="148"/>
      <c r="E33" s="148" t="s">
        <v>10</v>
      </c>
      <c r="F33" s="148"/>
      <c r="G33" s="13">
        <v>1000</v>
      </c>
      <c r="H33" s="13">
        <v>0</v>
      </c>
      <c r="I33" s="13">
        <f>G33+H33</f>
        <v>1000</v>
      </c>
    </row>
    <row r="34" spans="1:9" ht="12.75" customHeight="1">
      <c r="A34" s="10"/>
      <c r="B34" s="147" t="s">
        <v>30</v>
      </c>
      <c r="C34" s="147"/>
      <c r="D34" s="147"/>
      <c r="E34" s="147"/>
      <c r="F34" s="147"/>
      <c r="G34" s="11">
        <f t="shared" ref="G34:I35" si="7">G35</f>
        <v>10500</v>
      </c>
      <c r="H34" s="11">
        <f t="shared" si="7"/>
        <v>0</v>
      </c>
      <c r="I34" s="11">
        <f t="shared" si="7"/>
        <v>10500</v>
      </c>
    </row>
    <row r="35" spans="1:9">
      <c r="C35" s="148" t="s">
        <v>5</v>
      </c>
      <c r="D35" s="148"/>
      <c r="E35" s="148" t="s">
        <v>6</v>
      </c>
      <c r="F35" s="148"/>
      <c r="G35" s="13">
        <f t="shared" si="7"/>
        <v>10500</v>
      </c>
      <c r="H35" s="13">
        <f t="shared" si="7"/>
        <v>0</v>
      </c>
      <c r="I35" s="13">
        <f t="shared" si="7"/>
        <v>10500</v>
      </c>
    </row>
    <row r="36" spans="1:9">
      <c r="C36" s="148" t="s">
        <v>9</v>
      </c>
      <c r="D36" s="148"/>
      <c r="E36" s="148" t="s">
        <v>10</v>
      </c>
      <c r="F36" s="148"/>
      <c r="G36" s="13">
        <v>10500</v>
      </c>
      <c r="H36" s="13">
        <v>0</v>
      </c>
      <c r="I36" s="13">
        <f>G36+H36</f>
        <v>10500</v>
      </c>
    </row>
    <row r="37" spans="1:9" ht="12.75" customHeight="1">
      <c r="A37" s="9"/>
      <c r="B37" s="146" t="s">
        <v>35</v>
      </c>
      <c r="C37" s="146"/>
      <c r="D37" s="146"/>
      <c r="E37" s="146"/>
      <c r="F37" s="146"/>
      <c r="G37" s="85">
        <f t="shared" ref="G37:I39" si="8">G38</f>
        <v>6000</v>
      </c>
      <c r="H37" s="85">
        <f t="shared" si="8"/>
        <v>0</v>
      </c>
      <c r="I37" s="85">
        <f t="shared" si="8"/>
        <v>6000</v>
      </c>
    </row>
    <row r="38" spans="1:9" ht="12.75" customHeight="1">
      <c r="A38" s="10"/>
      <c r="B38" s="147" t="s">
        <v>34</v>
      </c>
      <c r="C38" s="147"/>
      <c r="D38" s="147"/>
      <c r="E38" s="147"/>
      <c r="F38" s="147"/>
      <c r="G38" s="11">
        <f t="shared" si="8"/>
        <v>6000</v>
      </c>
      <c r="H38" s="11">
        <f t="shared" si="8"/>
        <v>0</v>
      </c>
      <c r="I38" s="11">
        <f t="shared" si="8"/>
        <v>6000</v>
      </c>
    </row>
    <row r="39" spans="1:9">
      <c r="C39" s="148" t="s">
        <v>5</v>
      </c>
      <c r="D39" s="148"/>
      <c r="E39" s="148" t="s">
        <v>6</v>
      </c>
      <c r="F39" s="148"/>
      <c r="G39" s="13">
        <f t="shared" si="8"/>
        <v>6000</v>
      </c>
      <c r="H39" s="13">
        <f t="shared" si="8"/>
        <v>0</v>
      </c>
      <c r="I39" s="13">
        <f t="shared" si="8"/>
        <v>6000</v>
      </c>
    </row>
    <row r="40" spans="1:9">
      <c r="C40" s="148" t="s">
        <v>9</v>
      </c>
      <c r="D40" s="148"/>
      <c r="E40" s="148" t="s">
        <v>10</v>
      </c>
      <c r="F40" s="148"/>
      <c r="G40" s="13">
        <v>6000</v>
      </c>
      <c r="H40" s="13">
        <v>0</v>
      </c>
      <c r="I40" s="13">
        <f>G40+H40</f>
        <v>6000</v>
      </c>
    </row>
    <row r="41" spans="1:9" ht="12.75" customHeight="1">
      <c r="A41" s="9"/>
      <c r="B41" s="146" t="s">
        <v>36</v>
      </c>
      <c r="C41" s="146"/>
      <c r="D41" s="146"/>
      <c r="E41" s="146"/>
      <c r="F41" s="146"/>
      <c r="G41" s="85">
        <f t="shared" ref="G41:I41" si="9">G42+G48+G51+G55</f>
        <v>227150</v>
      </c>
      <c r="H41" s="85">
        <f t="shared" si="9"/>
        <v>6000</v>
      </c>
      <c r="I41" s="85">
        <f t="shared" si="9"/>
        <v>233150</v>
      </c>
    </row>
    <row r="42" spans="1:9" ht="12.75" customHeight="1">
      <c r="A42" s="10"/>
      <c r="B42" s="147" t="s">
        <v>37</v>
      </c>
      <c r="C42" s="147"/>
      <c r="D42" s="147"/>
      <c r="E42" s="147"/>
      <c r="F42" s="147"/>
      <c r="G42" s="11">
        <f>G43</f>
        <v>144650</v>
      </c>
      <c r="H42" s="11">
        <f>H43</f>
        <v>6000</v>
      </c>
      <c r="I42" s="11">
        <f>I43</f>
        <v>150650</v>
      </c>
    </row>
    <row r="43" spans="1:9">
      <c r="C43" s="148" t="s">
        <v>5</v>
      </c>
      <c r="D43" s="148"/>
      <c r="E43" s="148" t="s">
        <v>6</v>
      </c>
      <c r="F43" s="148"/>
      <c r="G43" s="13">
        <f>G44+G45+G46+G47</f>
        <v>144650</v>
      </c>
      <c r="H43" s="13">
        <f t="shared" ref="H43:I43" si="10">H44+H45+H46+H47</f>
        <v>6000</v>
      </c>
      <c r="I43" s="13">
        <f t="shared" si="10"/>
        <v>150650</v>
      </c>
    </row>
    <row r="44" spans="1:9">
      <c r="C44" s="148" t="s">
        <v>7</v>
      </c>
      <c r="D44" s="148"/>
      <c r="E44" s="148" t="s">
        <v>8</v>
      </c>
      <c r="F44" s="148"/>
      <c r="G44" s="13">
        <v>127500</v>
      </c>
      <c r="H44" s="13">
        <v>0</v>
      </c>
      <c r="I44" s="13">
        <f t="shared" ref="I44:I47" si="11">G44+H44</f>
        <v>127500</v>
      </c>
    </row>
    <row r="45" spans="1:9">
      <c r="C45" s="148" t="s">
        <v>9</v>
      </c>
      <c r="D45" s="148"/>
      <c r="E45" s="148" t="s">
        <v>10</v>
      </c>
      <c r="F45" s="148"/>
      <c r="G45" s="13">
        <v>15000</v>
      </c>
      <c r="H45" s="13">
        <v>6000</v>
      </c>
      <c r="I45" s="13">
        <f t="shared" si="11"/>
        <v>21000</v>
      </c>
    </row>
    <row r="46" spans="1:9">
      <c r="C46" s="148" t="s">
        <v>11</v>
      </c>
      <c r="D46" s="148"/>
      <c r="E46" s="148" t="s">
        <v>12</v>
      </c>
      <c r="F46" s="148"/>
      <c r="G46" s="13">
        <v>1550</v>
      </c>
      <c r="H46" s="13">
        <v>0</v>
      </c>
      <c r="I46" s="13">
        <f t="shared" si="11"/>
        <v>1550</v>
      </c>
    </row>
    <row r="47" spans="1:9">
      <c r="C47" s="148">
        <v>38</v>
      </c>
      <c r="D47" s="148"/>
      <c r="E47" s="12" t="s">
        <v>15</v>
      </c>
      <c r="F47" s="12"/>
      <c r="G47" s="13">
        <v>600</v>
      </c>
      <c r="H47" s="13">
        <v>0</v>
      </c>
      <c r="I47" s="13">
        <f t="shared" si="11"/>
        <v>600</v>
      </c>
    </row>
    <row r="48" spans="1:9" ht="12.75" customHeight="1">
      <c r="A48" s="10"/>
      <c r="B48" s="147" t="s">
        <v>38</v>
      </c>
      <c r="C48" s="147"/>
      <c r="D48" s="147"/>
      <c r="E48" s="147"/>
      <c r="F48" s="147"/>
      <c r="G48" s="11">
        <f t="shared" ref="G48:I49" si="12">G49</f>
        <v>1500</v>
      </c>
      <c r="H48" s="11">
        <f t="shared" si="12"/>
        <v>0</v>
      </c>
      <c r="I48" s="11">
        <f t="shared" si="12"/>
        <v>1500</v>
      </c>
    </row>
    <row r="49" spans="1:9">
      <c r="C49" s="148" t="s">
        <v>5</v>
      </c>
      <c r="D49" s="148"/>
      <c r="E49" s="148" t="s">
        <v>6</v>
      </c>
      <c r="F49" s="148"/>
      <c r="G49" s="13">
        <f t="shared" si="12"/>
        <v>1500</v>
      </c>
      <c r="H49" s="13">
        <f t="shared" si="12"/>
        <v>0</v>
      </c>
      <c r="I49" s="13">
        <f t="shared" si="12"/>
        <v>1500</v>
      </c>
    </row>
    <row r="50" spans="1:9">
      <c r="C50" s="148" t="s">
        <v>9</v>
      </c>
      <c r="D50" s="148"/>
      <c r="E50" s="148" t="s">
        <v>10</v>
      </c>
      <c r="F50" s="148"/>
      <c r="G50" s="13">
        <v>1500</v>
      </c>
      <c r="H50" s="13">
        <v>0</v>
      </c>
      <c r="I50" s="13">
        <f>G50+H50</f>
        <v>1500</v>
      </c>
    </row>
    <row r="51" spans="1:9" ht="12.75" customHeight="1">
      <c r="A51" s="10"/>
      <c r="B51" s="147" t="s">
        <v>30</v>
      </c>
      <c r="C51" s="147"/>
      <c r="D51" s="147"/>
      <c r="E51" s="147"/>
      <c r="F51" s="147"/>
      <c r="G51" s="11">
        <f>G52</f>
        <v>71000</v>
      </c>
      <c r="H51" s="11">
        <f>H52</f>
        <v>0</v>
      </c>
      <c r="I51" s="11">
        <f>I52</f>
        <v>71000</v>
      </c>
    </row>
    <row r="52" spans="1:9">
      <c r="C52" s="148" t="s">
        <v>5</v>
      </c>
      <c r="D52" s="148"/>
      <c r="E52" s="148" t="s">
        <v>6</v>
      </c>
      <c r="F52" s="148"/>
      <c r="G52" s="13">
        <f>G53+G54</f>
        <v>71000</v>
      </c>
      <c r="H52" s="13">
        <f>H53+H54</f>
        <v>0</v>
      </c>
      <c r="I52" s="13">
        <f>I53+I54</f>
        <v>71000</v>
      </c>
    </row>
    <row r="53" spans="1:9">
      <c r="C53" s="148" t="s">
        <v>9</v>
      </c>
      <c r="D53" s="148"/>
      <c r="E53" s="148" t="s">
        <v>10</v>
      </c>
      <c r="F53" s="148"/>
      <c r="G53" s="13">
        <v>70000</v>
      </c>
      <c r="H53" s="13">
        <v>0</v>
      </c>
      <c r="I53" s="13">
        <f t="shared" ref="I53:I54" si="13">G53+H53</f>
        <v>70000</v>
      </c>
    </row>
    <row r="54" spans="1:9">
      <c r="C54" s="148" t="s">
        <v>11</v>
      </c>
      <c r="D54" s="148"/>
      <c r="E54" s="148" t="s">
        <v>12</v>
      </c>
      <c r="F54" s="148"/>
      <c r="G54" s="13">
        <v>1000</v>
      </c>
      <c r="H54" s="13">
        <v>0</v>
      </c>
      <c r="I54" s="13">
        <f t="shared" si="13"/>
        <v>1000</v>
      </c>
    </row>
    <row r="55" spans="1:9" ht="12.75" customHeight="1">
      <c r="A55" s="10"/>
      <c r="B55" s="147" t="s">
        <v>39</v>
      </c>
      <c r="C55" s="147"/>
      <c r="D55" s="147"/>
      <c r="E55" s="147"/>
      <c r="F55" s="147"/>
      <c r="G55" s="11">
        <f t="shared" ref="G55:I56" si="14">G56</f>
        <v>10000</v>
      </c>
      <c r="H55" s="11">
        <f t="shared" si="14"/>
        <v>0</v>
      </c>
      <c r="I55" s="11">
        <f t="shared" si="14"/>
        <v>10000</v>
      </c>
    </row>
    <row r="56" spans="1:9">
      <c r="C56" s="148" t="s">
        <v>5</v>
      </c>
      <c r="D56" s="148"/>
      <c r="E56" s="148" t="s">
        <v>6</v>
      </c>
      <c r="F56" s="148"/>
      <c r="G56" s="13">
        <f t="shared" si="14"/>
        <v>10000</v>
      </c>
      <c r="H56" s="13">
        <f t="shared" si="14"/>
        <v>0</v>
      </c>
      <c r="I56" s="13">
        <f t="shared" si="14"/>
        <v>10000</v>
      </c>
    </row>
    <row r="57" spans="1:9">
      <c r="C57" s="148" t="s">
        <v>14</v>
      </c>
      <c r="D57" s="148"/>
      <c r="E57" s="148" t="s">
        <v>15</v>
      </c>
      <c r="F57" s="148"/>
      <c r="G57" s="13">
        <v>10000</v>
      </c>
      <c r="H57" s="13">
        <v>0</v>
      </c>
      <c r="I57" s="13">
        <f>G57+H57</f>
        <v>10000</v>
      </c>
    </row>
    <row r="58" spans="1:9" ht="12.75" customHeight="1">
      <c r="A58" s="7"/>
      <c r="B58" s="151" t="s">
        <v>40</v>
      </c>
      <c r="C58" s="151"/>
      <c r="D58" s="151"/>
      <c r="E58" s="151"/>
      <c r="F58" s="151"/>
      <c r="G58" s="8">
        <f>G66+G73+G80+G101+G87+G94+G59</f>
        <v>275000</v>
      </c>
      <c r="H58" s="8">
        <f>H66+H73+H80+H101+H87+H94+H59</f>
        <v>15000</v>
      </c>
      <c r="I58" s="8">
        <f>I66+I73+I80+I101+I87+I94+I59</f>
        <v>290000</v>
      </c>
    </row>
    <row r="59" spans="1:9" ht="12.75" customHeight="1">
      <c r="A59" s="9"/>
      <c r="B59" s="146" t="s">
        <v>313</v>
      </c>
      <c r="C59" s="146"/>
      <c r="D59" s="146"/>
      <c r="E59" s="146"/>
      <c r="F59" s="146"/>
      <c r="G59" s="85">
        <f>G60+G63</f>
        <v>0</v>
      </c>
      <c r="H59" s="85">
        <f>H60+H63</f>
        <v>10000</v>
      </c>
      <c r="I59" s="85">
        <f>I60+I63</f>
        <v>10000</v>
      </c>
    </row>
    <row r="60" spans="1:9" ht="12.75" customHeight="1">
      <c r="A60" s="10"/>
      <c r="B60" s="147" t="s">
        <v>30</v>
      </c>
      <c r="C60" s="147"/>
      <c r="D60" s="147"/>
      <c r="E60" s="147"/>
      <c r="F60" s="147"/>
      <c r="G60" s="11">
        <f t="shared" ref="G60:I61" si="15">G61</f>
        <v>0</v>
      </c>
      <c r="H60" s="11">
        <f t="shared" si="15"/>
        <v>7000</v>
      </c>
      <c r="I60" s="11">
        <f t="shared" si="15"/>
        <v>7000</v>
      </c>
    </row>
    <row r="61" spans="1:9">
      <c r="C61" s="148" t="s">
        <v>5</v>
      </c>
      <c r="D61" s="148"/>
      <c r="E61" s="148" t="s">
        <v>6</v>
      </c>
      <c r="F61" s="148"/>
      <c r="G61" s="13">
        <f t="shared" si="15"/>
        <v>0</v>
      </c>
      <c r="H61" s="13">
        <f t="shared" si="15"/>
        <v>7000</v>
      </c>
      <c r="I61" s="13">
        <f t="shared" si="15"/>
        <v>7000</v>
      </c>
    </row>
    <row r="62" spans="1:9">
      <c r="C62" s="148" t="s">
        <v>9</v>
      </c>
      <c r="D62" s="148"/>
      <c r="E62" s="148" t="s">
        <v>10</v>
      </c>
      <c r="F62" s="148"/>
      <c r="G62" s="13">
        <v>0</v>
      </c>
      <c r="H62" s="13">
        <v>7000</v>
      </c>
      <c r="I62" s="13">
        <f>G62+H62</f>
        <v>7000</v>
      </c>
    </row>
    <row r="63" spans="1:9" ht="12.75" customHeight="1">
      <c r="A63" s="10"/>
      <c r="B63" s="147" t="s">
        <v>41</v>
      </c>
      <c r="C63" s="147"/>
      <c r="D63" s="147"/>
      <c r="E63" s="147"/>
      <c r="F63" s="147"/>
      <c r="G63" s="11">
        <f t="shared" ref="G63:I64" si="16">G64</f>
        <v>0</v>
      </c>
      <c r="H63" s="11">
        <f t="shared" si="16"/>
        <v>3000</v>
      </c>
      <c r="I63" s="11">
        <f t="shared" si="16"/>
        <v>3000</v>
      </c>
    </row>
    <row r="64" spans="1:9">
      <c r="C64" s="148">
        <v>4</v>
      </c>
      <c r="D64" s="148"/>
      <c r="E64" s="148" t="s">
        <v>31</v>
      </c>
      <c r="F64" s="148"/>
      <c r="G64" s="13">
        <f t="shared" si="16"/>
        <v>0</v>
      </c>
      <c r="H64" s="13">
        <f t="shared" si="16"/>
        <v>3000</v>
      </c>
      <c r="I64" s="13">
        <f t="shared" si="16"/>
        <v>3000</v>
      </c>
    </row>
    <row r="65" spans="1:9">
      <c r="C65" s="148">
        <v>42</v>
      </c>
      <c r="D65" s="148"/>
      <c r="E65" s="148" t="s">
        <v>32</v>
      </c>
      <c r="F65" s="148"/>
      <c r="G65" s="13">
        <v>0</v>
      </c>
      <c r="H65" s="13">
        <v>3000</v>
      </c>
      <c r="I65" s="13">
        <f>G65+H65</f>
        <v>3000</v>
      </c>
    </row>
    <row r="66" spans="1:9" ht="12.75" customHeight="1">
      <c r="A66" s="9"/>
      <c r="B66" s="146" t="s">
        <v>260</v>
      </c>
      <c r="C66" s="146"/>
      <c r="D66" s="146"/>
      <c r="E66" s="146"/>
      <c r="F66" s="146"/>
      <c r="G66" s="85">
        <f>G67+G70</f>
        <v>82500</v>
      </c>
      <c r="H66" s="85">
        <f>H67+H70</f>
        <v>0</v>
      </c>
      <c r="I66" s="85">
        <f>I67+I70</f>
        <v>82500</v>
      </c>
    </row>
    <row r="67" spans="1:9" ht="12.75" customHeight="1">
      <c r="A67" s="10"/>
      <c r="B67" s="147" t="s">
        <v>30</v>
      </c>
      <c r="C67" s="147"/>
      <c r="D67" s="147"/>
      <c r="E67" s="147"/>
      <c r="F67" s="147"/>
      <c r="G67" s="11">
        <f t="shared" ref="G67:I68" si="17">G68</f>
        <v>80000</v>
      </c>
      <c r="H67" s="11">
        <f t="shared" si="17"/>
        <v>0</v>
      </c>
      <c r="I67" s="11">
        <f t="shared" si="17"/>
        <v>80000</v>
      </c>
    </row>
    <row r="68" spans="1:9">
      <c r="C68" s="148" t="s">
        <v>5</v>
      </c>
      <c r="D68" s="148"/>
      <c r="E68" s="148" t="s">
        <v>6</v>
      </c>
      <c r="F68" s="148"/>
      <c r="G68" s="13">
        <f t="shared" si="17"/>
        <v>80000</v>
      </c>
      <c r="H68" s="13">
        <f t="shared" si="17"/>
        <v>0</v>
      </c>
      <c r="I68" s="13">
        <f t="shared" si="17"/>
        <v>80000</v>
      </c>
    </row>
    <row r="69" spans="1:9">
      <c r="C69" s="148" t="s">
        <v>9</v>
      </c>
      <c r="D69" s="148"/>
      <c r="E69" s="148" t="s">
        <v>10</v>
      </c>
      <c r="F69" s="148"/>
      <c r="G69" s="13">
        <v>80000</v>
      </c>
      <c r="H69" s="13">
        <v>0</v>
      </c>
      <c r="I69" s="13">
        <f>G69+H69</f>
        <v>80000</v>
      </c>
    </row>
    <row r="70" spans="1:9" ht="12.75" customHeight="1">
      <c r="A70" s="10"/>
      <c r="B70" s="147" t="s">
        <v>41</v>
      </c>
      <c r="C70" s="147"/>
      <c r="D70" s="147"/>
      <c r="E70" s="147"/>
      <c r="F70" s="147"/>
      <c r="G70" s="11">
        <f t="shared" ref="G70:I71" si="18">G71</f>
        <v>2500</v>
      </c>
      <c r="H70" s="11">
        <f t="shared" si="18"/>
        <v>0</v>
      </c>
      <c r="I70" s="11">
        <f t="shared" si="18"/>
        <v>2500</v>
      </c>
    </row>
    <row r="71" spans="1:9">
      <c r="C71" s="148" t="s">
        <v>5</v>
      </c>
      <c r="D71" s="148"/>
      <c r="E71" s="148" t="s">
        <v>6</v>
      </c>
      <c r="F71" s="148"/>
      <c r="G71" s="13">
        <f t="shared" si="18"/>
        <v>2500</v>
      </c>
      <c r="H71" s="13">
        <f t="shared" si="18"/>
        <v>0</v>
      </c>
      <c r="I71" s="13">
        <f t="shared" si="18"/>
        <v>2500</v>
      </c>
    </row>
    <row r="72" spans="1:9">
      <c r="C72" s="148" t="s">
        <v>9</v>
      </c>
      <c r="D72" s="148"/>
      <c r="E72" s="148" t="s">
        <v>10</v>
      </c>
      <c r="F72" s="148"/>
      <c r="G72" s="13">
        <v>2500</v>
      </c>
      <c r="H72" s="13">
        <v>0</v>
      </c>
      <c r="I72" s="13">
        <f>G72+H72</f>
        <v>2500</v>
      </c>
    </row>
    <row r="73" spans="1:9" ht="12.75" customHeight="1">
      <c r="A73" s="9"/>
      <c r="B73" s="146" t="s">
        <v>42</v>
      </c>
      <c r="C73" s="146"/>
      <c r="D73" s="146"/>
      <c r="E73" s="146"/>
      <c r="F73" s="146"/>
      <c r="G73" s="85">
        <f>G74+G77</f>
        <v>50000</v>
      </c>
      <c r="H73" s="85">
        <f>H74+H77</f>
        <v>0</v>
      </c>
      <c r="I73" s="85">
        <f>I74+I77</f>
        <v>50000</v>
      </c>
    </row>
    <row r="74" spans="1:9" ht="12.75" customHeight="1">
      <c r="A74" s="10"/>
      <c r="B74" s="147" t="s">
        <v>30</v>
      </c>
      <c r="C74" s="147"/>
      <c r="D74" s="147"/>
      <c r="E74" s="147"/>
      <c r="F74" s="147"/>
      <c r="G74" s="11">
        <f t="shared" ref="G74:I74" si="19">G75</f>
        <v>0</v>
      </c>
      <c r="H74" s="11">
        <f t="shared" si="19"/>
        <v>0</v>
      </c>
      <c r="I74" s="11">
        <f t="shared" si="19"/>
        <v>0</v>
      </c>
    </row>
    <row r="75" spans="1:9">
      <c r="C75" s="148" t="s">
        <v>5</v>
      </c>
      <c r="D75" s="148"/>
      <c r="E75" s="148" t="s">
        <v>6</v>
      </c>
      <c r="F75" s="148"/>
      <c r="G75" s="13">
        <f>G76</f>
        <v>0</v>
      </c>
      <c r="H75" s="13">
        <f>H76</f>
        <v>0</v>
      </c>
      <c r="I75" s="13">
        <f>I76</f>
        <v>0</v>
      </c>
    </row>
    <row r="76" spans="1:9">
      <c r="C76" s="148" t="s">
        <v>9</v>
      </c>
      <c r="D76" s="148"/>
      <c r="E76" s="148" t="s">
        <v>10</v>
      </c>
      <c r="F76" s="148"/>
      <c r="G76" s="13">
        <v>0</v>
      </c>
      <c r="H76" s="13">
        <v>0</v>
      </c>
      <c r="I76" s="13">
        <f>G76+H76</f>
        <v>0</v>
      </c>
    </row>
    <row r="77" spans="1:9" ht="12.75" customHeight="1">
      <c r="A77" s="10"/>
      <c r="B77" s="147" t="s">
        <v>41</v>
      </c>
      <c r="C77" s="147"/>
      <c r="D77" s="147"/>
      <c r="E77" s="147"/>
      <c r="F77" s="147"/>
      <c r="G77" s="11">
        <f t="shared" ref="G77:I78" si="20">G78</f>
        <v>50000</v>
      </c>
      <c r="H77" s="11">
        <f t="shared" si="20"/>
        <v>0</v>
      </c>
      <c r="I77" s="11">
        <f t="shared" si="20"/>
        <v>50000</v>
      </c>
    </row>
    <row r="78" spans="1:9">
      <c r="C78" s="148" t="s">
        <v>5</v>
      </c>
      <c r="D78" s="148"/>
      <c r="E78" s="148" t="s">
        <v>6</v>
      </c>
      <c r="F78" s="148"/>
      <c r="G78" s="13">
        <f t="shared" si="20"/>
        <v>50000</v>
      </c>
      <c r="H78" s="13">
        <f t="shared" si="20"/>
        <v>0</v>
      </c>
      <c r="I78" s="13">
        <f t="shared" si="20"/>
        <v>50000</v>
      </c>
    </row>
    <row r="79" spans="1:9">
      <c r="C79" s="148" t="s">
        <v>9</v>
      </c>
      <c r="D79" s="148"/>
      <c r="E79" s="148" t="s">
        <v>10</v>
      </c>
      <c r="F79" s="148"/>
      <c r="G79" s="13">
        <v>50000</v>
      </c>
      <c r="H79" s="13">
        <v>0</v>
      </c>
      <c r="I79" s="13">
        <f>G79+H79</f>
        <v>50000</v>
      </c>
    </row>
    <row r="80" spans="1:9" ht="12.75" customHeight="1">
      <c r="A80" s="9"/>
      <c r="B80" s="146" t="s">
        <v>79</v>
      </c>
      <c r="C80" s="146"/>
      <c r="D80" s="146"/>
      <c r="E80" s="146"/>
      <c r="F80" s="146"/>
      <c r="G80" s="85">
        <f>G81+G84</f>
        <v>30000</v>
      </c>
      <c r="H80" s="85">
        <f>H81+H84</f>
        <v>0</v>
      </c>
      <c r="I80" s="85">
        <f>I81+I84</f>
        <v>30000</v>
      </c>
    </row>
    <row r="81" spans="1:9" ht="12.75" customHeight="1">
      <c r="A81" s="10"/>
      <c r="B81" s="147" t="s">
        <v>30</v>
      </c>
      <c r="C81" s="147"/>
      <c r="D81" s="147"/>
      <c r="E81" s="147"/>
      <c r="F81" s="147"/>
      <c r="G81" s="11">
        <f t="shared" ref="G81:I82" si="21">G82</f>
        <v>20000</v>
      </c>
      <c r="H81" s="11">
        <f t="shared" si="21"/>
        <v>0</v>
      </c>
      <c r="I81" s="11">
        <f t="shared" si="21"/>
        <v>20000</v>
      </c>
    </row>
    <row r="82" spans="1:9">
      <c r="C82" s="148" t="s">
        <v>5</v>
      </c>
      <c r="D82" s="148"/>
      <c r="E82" s="148" t="s">
        <v>6</v>
      </c>
      <c r="F82" s="148"/>
      <c r="G82" s="13">
        <f t="shared" si="21"/>
        <v>20000</v>
      </c>
      <c r="H82" s="13">
        <f t="shared" si="21"/>
        <v>0</v>
      </c>
      <c r="I82" s="13">
        <f t="shared" si="21"/>
        <v>20000</v>
      </c>
    </row>
    <row r="83" spans="1:9">
      <c r="C83" s="148" t="s">
        <v>9</v>
      </c>
      <c r="D83" s="148"/>
      <c r="E83" s="148" t="s">
        <v>10</v>
      </c>
      <c r="F83" s="148"/>
      <c r="G83" s="13">
        <v>20000</v>
      </c>
      <c r="H83" s="13">
        <v>0</v>
      </c>
      <c r="I83" s="13">
        <f>G83+H83</f>
        <v>20000</v>
      </c>
    </row>
    <row r="84" spans="1:9" ht="12.75" customHeight="1">
      <c r="A84" s="10"/>
      <c r="B84" s="147" t="s">
        <v>41</v>
      </c>
      <c r="C84" s="147"/>
      <c r="D84" s="147"/>
      <c r="E84" s="147"/>
      <c r="F84" s="147"/>
      <c r="G84" s="11">
        <f t="shared" ref="G84:I85" si="22">G85</f>
        <v>10000</v>
      </c>
      <c r="H84" s="11">
        <f t="shared" si="22"/>
        <v>0</v>
      </c>
      <c r="I84" s="11">
        <f t="shared" si="22"/>
        <v>10000</v>
      </c>
    </row>
    <row r="85" spans="1:9">
      <c r="C85" s="148" t="s">
        <v>5</v>
      </c>
      <c r="D85" s="148"/>
      <c r="E85" s="148" t="s">
        <v>6</v>
      </c>
      <c r="F85" s="148"/>
      <c r="G85" s="13">
        <f t="shared" si="22"/>
        <v>10000</v>
      </c>
      <c r="H85" s="13">
        <f t="shared" si="22"/>
        <v>0</v>
      </c>
      <c r="I85" s="13">
        <f t="shared" si="22"/>
        <v>10000</v>
      </c>
    </row>
    <row r="86" spans="1:9">
      <c r="C86" s="148" t="s">
        <v>9</v>
      </c>
      <c r="D86" s="148"/>
      <c r="E86" s="148" t="s">
        <v>10</v>
      </c>
      <c r="F86" s="148"/>
      <c r="G86" s="13">
        <v>10000</v>
      </c>
      <c r="H86" s="13">
        <v>0</v>
      </c>
      <c r="I86" s="13">
        <f>G86+H86</f>
        <v>10000</v>
      </c>
    </row>
    <row r="87" spans="1:9" s="111" customFormat="1" ht="12.75" customHeight="1">
      <c r="A87" s="110"/>
      <c r="B87" s="146" t="s">
        <v>296</v>
      </c>
      <c r="C87" s="146"/>
      <c r="D87" s="146"/>
      <c r="E87" s="146"/>
      <c r="F87" s="146"/>
      <c r="G87" s="85">
        <f>G88+G91</f>
        <v>10000</v>
      </c>
      <c r="H87" s="85">
        <f>H88+H91</f>
        <v>0</v>
      </c>
      <c r="I87" s="85">
        <f>I88+I91</f>
        <v>10000</v>
      </c>
    </row>
    <row r="88" spans="1:9" s="111" customFormat="1" ht="12.75" customHeight="1">
      <c r="A88" s="112"/>
      <c r="B88" s="150" t="s">
        <v>30</v>
      </c>
      <c r="C88" s="150"/>
      <c r="D88" s="150"/>
      <c r="E88" s="150"/>
      <c r="F88" s="150"/>
      <c r="G88" s="113">
        <f t="shared" ref="G88:I89" si="23">G89</f>
        <v>9000</v>
      </c>
      <c r="H88" s="113">
        <f t="shared" si="23"/>
        <v>0</v>
      </c>
      <c r="I88" s="113">
        <f t="shared" si="23"/>
        <v>9000</v>
      </c>
    </row>
    <row r="89" spans="1:9" s="111" customFormat="1">
      <c r="C89" s="149" t="s">
        <v>5</v>
      </c>
      <c r="D89" s="149"/>
      <c r="E89" s="149" t="s">
        <v>6</v>
      </c>
      <c r="F89" s="149"/>
      <c r="G89" s="115">
        <f t="shared" si="23"/>
        <v>9000</v>
      </c>
      <c r="H89" s="115">
        <f t="shared" si="23"/>
        <v>0</v>
      </c>
      <c r="I89" s="115">
        <f t="shared" si="23"/>
        <v>9000</v>
      </c>
    </row>
    <row r="90" spans="1:9" s="111" customFormat="1">
      <c r="C90" s="149" t="s">
        <v>9</v>
      </c>
      <c r="D90" s="149"/>
      <c r="E90" s="149" t="s">
        <v>10</v>
      </c>
      <c r="F90" s="149"/>
      <c r="G90" s="115">
        <v>9000</v>
      </c>
      <c r="H90" s="13">
        <v>0</v>
      </c>
      <c r="I90" s="13">
        <f>G90+H90</f>
        <v>9000</v>
      </c>
    </row>
    <row r="91" spans="1:9" s="111" customFormat="1" ht="12.75" customHeight="1">
      <c r="A91" s="112"/>
      <c r="B91" s="150" t="s">
        <v>41</v>
      </c>
      <c r="C91" s="150"/>
      <c r="D91" s="150"/>
      <c r="E91" s="150"/>
      <c r="F91" s="150"/>
      <c r="G91" s="113">
        <f t="shared" ref="G91:I92" si="24">G92</f>
        <v>1000</v>
      </c>
      <c r="H91" s="113">
        <f t="shared" si="24"/>
        <v>0</v>
      </c>
      <c r="I91" s="113">
        <f t="shared" si="24"/>
        <v>1000</v>
      </c>
    </row>
    <row r="92" spans="1:9" s="111" customFormat="1">
      <c r="C92" s="149" t="s">
        <v>5</v>
      </c>
      <c r="D92" s="149"/>
      <c r="E92" s="149" t="s">
        <v>6</v>
      </c>
      <c r="F92" s="149"/>
      <c r="G92" s="115">
        <f t="shared" si="24"/>
        <v>1000</v>
      </c>
      <c r="H92" s="115">
        <f t="shared" si="24"/>
        <v>0</v>
      </c>
      <c r="I92" s="115">
        <f t="shared" si="24"/>
        <v>1000</v>
      </c>
    </row>
    <row r="93" spans="1:9" s="111" customFormat="1">
      <c r="C93" s="149" t="s">
        <v>9</v>
      </c>
      <c r="D93" s="149"/>
      <c r="E93" s="149" t="s">
        <v>10</v>
      </c>
      <c r="F93" s="149"/>
      <c r="G93" s="115">
        <v>1000</v>
      </c>
      <c r="H93" s="13">
        <v>0</v>
      </c>
      <c r="I93" s="13">
        <f>G93+H93</f>
        <v>1000</v>
      </c>
    </row>
    <row r="94" spans="1:9" s="111" customFormat="1" ht="12.75" customHeight="1">
      <c r="A94" s="110"/>
      <c r="B94" s="146" t="s">
        <v>297</v>
      </c>
      <c r="C94" s="146"/>
      <c r="D94" s="146"/>
      <c r="E94" s="146"/>
      <c r="F94" s="146"/>
      <c r="G94" s="85">
        <f>G95+G98</f>
        <v>20000</v>
      </c>
      <c r="H94" s="85">
        <f>H95+H98</f>
        <v>5000</v>
      </c>
      <c r="I94" s="85">
        <f>I95+I98</f>
        <v>25000</v>
      </c>
    </row>
    <row r="95" spans="1:9" s="111" customFormat="1" ht="12.75" customHeight="1">
      <c r="A95" s="112"/>
      <c r="B95" s="150" t="s">
        <v>30</v>
      </c>
      <c r="C95" s="150"/>
      <c r="D95" s="150"/>
      <c r="E95" s="150"/>
      <c r="F95" s="150"/>
      <c r="G95" s="113">
        <f t="shared" ref="G95:I96" si="25">G96</f>
        <v>15000</v>
      </c>
      <c r="H95" s="113">
        <f t="shared" si="25"/>
        <v>0</v>
      </c>
      <c r="I95" s="113">
        <f t="shared" si="25"/>
        <v>15000</v>
      </c>
    </row>
    <row r="96" spans="1:9" s="111" customFormat="1">
      <c r="C96" s="149" t="s">
        <v>5</v>
      </c>
      <c r="D96" s="149"/>
      <c r="E96" s="149" t="s">
        <v>6</v>
      </c>
      <c r="F96" s="149"/>
      <c r="G96" s="115">
        <f t="shared" si="25"/>
        <v>15000</v>
      </c>
      <c r="H96" s="115">
        <f t="shared" si="25"/>
        <v>0</v>
      </c>
      <c r="I96" s="115">
        <f t="shared" si="25"/>
        <v>15000</v>
      </c>
    </row>
    <row r="97" spans="1:9" s="111" customFormat="1">
      <c r="C97" s="149" t="s">
        <v>9</v>
      </c>
      <c r="D97" s="149"/>
      <c r="E97" s="149" t="s">
        <v>10</v>
      </c>
      <c r="F97" s="149"/>
      <c r="G97" s="115">
        <v>15000</v>
      </c>
      <c r="H97" s="13">
        <v>0</v>
      </c>
      <c r="I97" s="13">
        <f>G97+H97</f>
        <v>15000</v>
      </c>
    </row>
    <row r="98" spans="1:9" s="111" customFormat="1" ht="12.75" customHeight="1">
      <c r="A98" s="112"/>
      <c r="B98" s="150" t="s">
        <v>41</v>
      </c>
      <c r="C98" s="150"/>
      <c r="D98" s="150"/>
      <c r="E98" s="150"/>
      <c r="F98" s="150"/>
      <c r="G98" s="113">
        <f t="shared" ref="G98:I99" si="26">G99</f>
        <v>5000</v>
      </c>
      <c r="H98" s="113">
        <f t="shared" si="26"/>
        <v>5000</v>
      </c>
      <c r="I98" s="113">
        <f t="shared" si="26"/>
        <v>10000</v>
      </c>
    </row>
    <row r="99" spans="1:9" s="111" customFormat="1">
      <c r="C99" s="149" t="s">
        <v>5</v>
      </c>
      <c r="D99" s="149"/>
      <c r="E99" s="149" t="s">
        <v>6</v>
      </c>
      <c r="F99" s="149"/>
      <c r="G99" s="115">
        <f t="shared" si="26"/>
        <v>5000</v>
      </c>
      <c r="H99" s="115">
        <f t="shared" si="26"/>
        <v>5000</v>
      </c>
      <c r="I99" s="115">
        <f t="shared" si="26"/>
        <v>10000</v>
      </c>
    </row>
    <row r="100" spans="1:9" s="111" customFormat="1">
      <c r="C100" s="149" t="s">
        <v>9</v>
      </c>
      <c r="D100" s="149"/>
      <c r="E100" s="149" t="s">
        <v>10</v>
      </c>
      <c r="F100" s="149"/>
      <c r="G100" s="115">
        <v>5000</v>
      </c>
      <c r="H100" s="13">
        <v>5000</v>
      </c>
      <c r="I100" s="13">
        <f>G100+H100</f>
        <v>10000</v>
      </c>
    </row>
    <row r="101" spans="1:9" ht="12.75" customHeight="1">
      <c r="A101" s="9"/>
      <c r="B101" s="146" t="s">
        <v>267</v>
      </c>
      <c r="C101" s="146"/>
      <c r="D101" s="146"/>
      <c r="E101" s="146"/>
      <c r="F101" s="146"/>
      <c r="G101" s="85">
        <f>G102+G105</f>
        <v>82500</v>
      </c>
      <c r="H101" s="85">
        <f>H102+H105</f>
        <v>0</v>
      </c>
      <c r="I101" s="85">
        <f>I102+I105</f>
        <v>82500</v>
      </c>
    </row>
    <row r="102" spans="1:9" ht="12.75" customHeight="1">
      <c r="A102" s="10"/>
      <c r="B102" s="147" t="s">
        <v>30</v>
      </c>
      <c r="C102" s="147"/>
      <c r="D102" s="147"/>
      <c r="E102" s="147"/>
      <c r="F102" s="147"/>
      <c r="G102" s="11">
        <f t="shared" ref="G102:I103" si="27">G103</f>
        <v>77500</v>
      </c>
      <c r="H102" s="11">
        <f t="shared" si="27"/>
        <v>0</v>
      </c>
      <c r="I102" s="11">
        <f t="shared" si="27"/>
        <v>77500</v>
      </c>
    </row>
    <row r="103" spans="1:9">
      <c r="C103" s="148" t="s">
        <v>16</v>
      </c>
      <c r="D103" s="148"/>
      <c r="E103" s="148" t="s">
        <v>31</v>
      </c>
      <c r="F103" s="148"/>
      <c r="G103" s="13">
        <f t="shared" si="27"/>
        <v>77500</v>
      </c>
      <c r="H103" s="13">
        <f t="shared" si="27"/>
        <v>0</v>
      </c>
      <c r="I103" s="13">
        <f t="shared" si="27"/>
        <v>77500</v>
      </c>
    </row>
    <row r="104" spans="1:9">
      <c r="C104" s="148" t="s">
        <v>17</v>
      </c>
      <c r="D104" s="148"/>
      <c r="E104" s="148" t="s">
        <v>32</v>
      </c>
      <c r="F104" s="148"/>
      <c r="G104" s="13">
        <v>77500</v>
      </c>
      <c r="H104" s="13">
        <v>0</v>
      </c>
      <c r="I104" s="13">
        <f>G104+H104</f>
        <v>77500</v>
      </c>
    </row>
    <row r="105" spans="1:9" ht="12.75" customHeight="1">
      <c r="A105" s="10"/>
      <c r="B105" s="147" t="s">
        <v>34</v>
      </c>
      <c r="C105" s="147"/>
      <c r="D105" s="147"/>
      <c r="E105" s="147"/>
      <c r="F105" s="147"/>
      <c r="G105" s="11">
        <f t="shared" ref="G105:I106" si="28">G106</f>
        <v>5000</v>
      </c>
      <c r="H105" s="11">
        <f t="shared" si="28"/>
        <v>0</v>
      </c>
      <c r="I105" s="11">
        <f t="shared" si="28"/>
        <v>5000</v>
      </c>
    </row>
    <row r="106" spans="1:9">
      <c r="C106" s="148" t="s">
        <v>16</v>
      </c>
      <c r="D106" s="148"/>
      <c r="E106" s="148" t="s">
        <v>31</v>
      </c>
      <c r="F106" s="148"/>
      <c r="G106" s="13">
        <f t="shared" si="28"/>
        <v>5000</v>
      </c>
      <c r="H106" s="13">
        <f t="shared" si="28"/>
        <v>0</v>
      </c>
      <c r="I106" s="13">
        <f t="shared" si="28"/>
        <v>5000</v>
      </c>
    </row>
    <row r="107" spans="1:9">
      <c r="C107" s="148" t="s">
        <v>17</v>
      </c>
      <c r="D107" s="148"/>
      <c r="E107" s="148" t="s">
        <v>32</v>
      </c>
      <c r="F107" s="148"/>
      <c r="G107" s="13">
        <v>5000</v>
      </c>
      <c r="H107" s="13">
        <v>0</v>
      </c>
      <c r="I107" s="13">
        <f>G107+H107</f>
        <v>5000</v>
      </c>
    </row>
    <row r="109" spans="1:9" ht="12.75" customHeight="1">
      <c r="A109" s="7"/>
      <c r="B109" s="151" t="s">
        <v>43</v>
      </c>
      <c r="C109" s="151"/>
      <c r="D109" s="151"/>
      <c r="E109" s="151"/>
      <c r="F109" s="151"/>
      <c r="G109" s="8">
        <f>G110+G114+G118</f>
        <v>25500</v>
      </c>
      <c r="H109" s="8">
        <f>H110+H114+H118</f>
        <v>10000</v>
      </c>
      <c r="I109" s="8">
        <f>I110+I114+I118</f>
        <v>35500</v>
      </c>
    </row>
    <row r="110" spans="1:9" ht="12.75" customHeight="1">
      <c r="A110" s="9"/>
      <c r="B110" s="146" t="s">
        <v>44</v>
      </c>
      <c r="C110" s="146"/>
      <c r="D110" s="146"/>
      <c r="E110" s="146"/>
      <c r="F110" s="146"/>
      <c r="G110" s="85">
        <f t="shared" ref="G110:I112" si="29">G111</f>
        <v>500</v>
      </c>
      <c r="H110" s="85">
        <f t="shared" si="29"/>
        <v>0</v>
      </c>
      <c r="I110" s="85">
        <f t="shared" si="29"/>
        <v>500</v>
      </c>
    </row>
    <row r="111" spans="1:9" ht="12.75" customHeight="1">
      <c r="A111" s="10"/>
      <c r="B111" s="147" t="s">
        <v>34</v>
      </c>
      <c r="C111" s="147"/>
      <c r="D111" s="147"/>
      <c r="E111" s="147"/>
      <c r="F111" s="147"/>
      <c r="G111" s="11">
        <f t="shared" si="29"/>
        <v>500</v>
      </c>
      <c r="H111" s="11">
        <f t="shared" si="29"/>
        <v>0</v>
      </c>
      <c r="I111" s="11">
        <f t="shared" si="29"/>
        <v>500</v>
      </c>
    </row>
    <row r="112" spans="1:9">
      <c r="C112" s="148" t="s">
        <v>5</v>
      </c>
      <c r="D112" s="148"/>
      <c r="E112" s="148" t="s">
        <v>6</v>
      </c>
      <c r="F112" s="148"/>
      <c r="G112" s="13">
        <f t="shared" si="29"/>
        <v>500</v>
      </c>
      <c r="H112" s="13">
        <f t="shared" si="29"/>
        <v>0</v>
      </c>
      <c r="I112" s="13">
        <f t="shared" si="29"/>
        <v>500</v>
      </c>
    </row>
    <row r="113" spans="1:9">
      <c r="C113" s="148" t="s">
        <v>9</v>
      </c>
      <c r="D113" s="148"/>
      <c r="E113" s="148" t="s">
        <v>10</v>
      </c>
      <c r="F113" s="148"/>
      <c r="G113" s="13">
        <v>500</v>
      </c>
      <c r="H113" s="13">
        <v>0</v>
      </c>
      <c r="I113" s="13">
        <f>G113+H113</f>
        <v>500</v>
      </c>
    </row>
    <row r="114" spans="1:9" ht="12.75" customHeight="1">
      <c r="A114" s="9"/>
      <c r="B114" s="146" t="s">
        <v>45</v>
      </c>
      <c r="C114" s="146"/>
      <c r="D114" s="146"/>
      <c r="E114" s="146"/>
      <c r="F114" s="146"/>
      <c r="G114" s="85">
        <f t="shared" ref="G114:I116" si="30">G115</f>
        <v>15000</v>
      </c>
      <c r="H114" s="85">
        <f t="shared" si="30"/>
        <v>0</v>
      </c>
      <c r="I114" s="85">
        <f t="shared" si="30"/>
        <v>15000</v>
      </c>
    </row>
    <row r="115" spans="1:9" ht="12.75" customHeight="1">
      <c r="A115" s="10"/>
      <c r="B115" s="147" t="s">
        <v>41</v>
      </c>
      <c r="C115" s="147"/>
      <c r="D115" s="147"/>
      <c r="E115" s="147"/>
      <c r="F115" s="147"/>
      <c r="G115" s="11">
        <f t="shared" si="30"/>
        <v>15000</v>
      </c>
      <c r="H115" s="11">
        <f t="shared" si="30"/>
        <v>0</v>
      </c>
      <c r="I115" s="11">
        <f t="shared" si="30"/>
        <v>15000</v>
      </c>
    </row>
    <row r="116" spans="1:9">
      <c r="C116" s="148" t="s">
        <v>16</v>
      </c>
      <c r="D116" s="148"/>
      <c r="E116" s="148" t="s">
        <v>31</v>
      </c>
      <c r="F116" s="148"/>
      <c r="G116" s="13">
        <f t="shared" si="30"/>
        <v>15000</v>
      </c>
      <c r="H116" s="13">
        <f t="shared" si="30"/>
        <v>0</v>
      </c>
      <c r="I116" s="13">
        <f t="shared" si="30"/>
        <v>15000</v>
      </c>
    </row>
    <row r="117" spans="1:9">
      <c r="C117" s="148" t="s">
        <v>17</v>
      </c>
      <c r="D117" s="148"/>
      <c r="E117" s="148" t="s">
        <v>32</v>
      </c>
      <c r="F117" s="148"/>
      <c r="G117" s="13">
        <v>15000</v>
      </c>
      <c r="H117" s="13">
        <v>0</v>
      </c>
      <c r="I117" s="13">
        <f>G117+H117</f>
        <v>15000</v>
      </c>
    </row>
    <row r="118" spans="1:9" ht="12.75" customHeight="1">
      <c r="A118" s="9"/>
      <c r="B118" s="146" t="s">
        <v>46</v>
      </c>
      <c r="C118" s="146"/>
      <c r="D118" s="146"/>
      <c r="E118" s="146"/>
      <c r="F118" s="146"/>
      <c r="G118" s="85">
        <f>G119</f>
        <v>10000</v>
      </c>
      <c r="H118" s="85">
        <f>H119</f>
        <v>10000</v>
      </c>
      <c r="I118" s="85">
        <f>I119</f>
        <v>20000</v>
      </c>
    </row>
    <row r="119" spans="1:9" ht="12.75" customHeight="1">
      <c r="A119" s="10"/>
      <c r="B119" s="147" t="s">
        <v>41</v>
      </c>
      <c r="C119" s="147"/>
      <c r="D119" s="147"/>
      <c r="E119" s="147"/>
      <c r="F119" s="147"/>
      <c r="G119" s="11">
        <f t="shared" ref="G119:I120" si="31">G120</f>
        <v>10000</v>
      </c>
      <c r="H119" s="11">
        <f t="shared" si="31"/>
        <v>10000</v>
      </c>
      <c r="I119" s="11">
        <f t="shared" si="31"/>
        <v>20000</v>
      </c>
    </row>
    <row r="120" spans="1:9">
      <c r="C120" s="148" t="s">
        <v>16</v>
      </c>
      <c r="D120" s="148"/>
      <c r="E120" s="148" t="s">
        <v>31</v>
      </c>
      <c r="F120" s="148"/>
      <c r="G120" s="13">
        <f t="shared" si="31"/>
        <v>10000</v>
      </c>
      <c r="H120" s="13">
        <f t="shared" si="31"/>
        <v>10000</v>
      </c>
      <c r="I120" s="13">
        <f t="shared" si="31"/>
        <v>20000</v>
      </c>
    </row>
    <row r="121" spans="1:9">
      <c r="C121" s="148" t="s">
        <v>18</v>
      </c>
      <c r="D121" s="148"/>
      <c r="E121" s="148" t="s">
        <v>47</v>
      </c>
      <c r="F121" s="148"/>
      <c r="G121" s="13">
        <v>10000</v>
      </c>
      <c r="H121" s="13">
        <v>10000</v>
      </c>
      <c r="I121" s="13">
        <f>G121+H121</f>
        <v>20000</v>
      </c>
    </row>
    <row r="123" spans="1:9" ht="12.75" customHeight="1">
      <c r="A123" s="7"/>
      <c r="B123" s="151" t="s">
        <v>48</v>
      </c>
      <c r="C123" s="151"/>
      <c r="D123" s="151"/>
      <c r="E123" s="151"/>
      <c r="F123" s="151"/>
      <c r="G123" s="8">
        <f t="shared" ref="G123:I123" si="32">G124+G128+G132+G136+G140+G144+G148</f>
        <v>120000</v>
      </c>
      <c r="H123" s="8">
        <f t="shared" si="32"/>
        <v>11000</v>
      </c>
      <c r="I123" s="8">
        <f t="shared" si="32"/>
        <v>131000</v>
      </c>
    </row>
    <row r="124" spans="1:9" ht="12.75" customHeight="1">
      <c r="A124" s="9"/>
      <c r="B124" s="146" t="s">
        <v>49</v>
      </c>
      <c r="C124" s="146"/>
      <c r="D124" s="146"/>
      <c r="E124" s="146"/>
      <c r="F124" s="146"/>
      <c r="G124" s="85">
        <f t="shared" ref="G124:I126" si="33">G125</f>
        <v>15000</v>
      </c>
      <c r="H124" s="85">
        <f t="shared" si="33"/>
        <v>0</v>
      </c>
      <c r="I124" s="85">
        <f t="shared" si="33"/>
        <v>15000</v>
      </c>
    </row>
    <row r="125" spans="1:9" ht="12.75" customHeight="1">
      <c r="A125" s="10"/>
      <c r="B125" s="147" t="s">
        <v>50</v>
      </c>
      <c r="C125" s="147"/>
      <c r="D125" s="147"/>
      <c r="E125" s="147"/>
      <c r="F125" s="147"/>
      <c r="G125" s="11">
        <f t="shared" si="33"/>
        <v>15000</v>
      </c>
      <c r="H125" s="11">
        <f t="shared" si="33"/>
        <v>0</v>
      </c>
      <c r="I125" s="11">
        <f t="shared" si="33"/>
        <v>15000</v>
      </c>
    </row>
    <row r="126" spans="1:9">
      <c r="C126" s="148" t="s">
        <v>5</v>
      </c>
      <c r="D126" s="148"/>
      <c r="E126" s="148" t="s">
        <v>6</v>
      </c>
      <c r="F126" s="148"/>
      <c r="G126" s="13">
        <f t="shared" si="33"/>
        <v>15000</v>
      </c>
      <c r="H126" s="13">
        <f t="shared" si="33"/>
        <v>0</v>
      </c>
      <c r="I126" s="13">
        <f t="shared" si="33"/>
        <v>15000</v>
      </c>
    </row>
    <row r="127" spans="1:9">
      <c r="C127" s="148" t="s">
        <v>9</v>
      </c>
      <c r="D127" s="148"/>
      <c r="E127" s="148" t="s">
        <v>10</v>
      </c>
      <c r="F127" s="148"/>
      <c r="G127" s="13">
        <v>15000</v>
      </c>
      <c r="H127" s="13">
        <v>0</v>
      </c>
      <c r="I127" s="13">
        <f>G127+H127</f>
        <v>15000</v>
      </c>
    </row>
    <row r="128" spans="1:9" ht="12.75" customHeight="1">
      <c r="A128" s="9"/>
      <c r="B128" s="146" t="s">
        <v>81</v>
      </c>
      <c r="C128" s="146"/>
      <c r="D128" s="146"/>
      <c r="E128" s="146"/>
      <c r="F128" s="146"/>
      <c r="G128" s="85">
        <f>G129</f>
        <v>50000</v>
      </c>
      <c r="H128" s="85">
        <f>H129</f>
        <v>0</v>
      </c>
      <c r="I128" s="85">
        <f>I129</f>
        <v>50000</v>
      </c>
    </row>
    <row r="129" spans="1:9" ht="12.75" customHeight="1">
      <c r="A129" s="10"/>
      <c r="B129" s="147" t="s">
        <v>50</v>
      </c>
      <c r="C129" s="147"/>
      <c r="D129" s="147"/>
      <c r="E129" s="147"/>
      <c r="F129" s="147"/>
      <c r="G129" s="11">
        <f t="shared" ref="G129:I130" si="34">G130</f>
        <v>50000</v>
      </c>
      <c r="H129" s="11">
        <f t="shared" si="34"/>
        <v>0</v>
      </c>
      <c r="I129" s="11">
        <f t="shared" si="34"/>
        <v>50000</v>
      </c>
    </row>
    <row r="130" spans="1:9">
      <c r="C130" s="148" t="s">
        <v>5</v>
      </c>
      <c r="D130" s="148"/>
      <c r="E130" s="148" t="s">
        <v>6</v>
      </c>
      <c r="F130" s="148"/>
      <c r="G130" s="13">
        <f t="shared" si="34"/>
        <v>50000</v>
      </c>
      <c r="H130" s="13">
        <f t="shared" si="34"/>
        <v>0</v>
      </c>
      <c r="I130" s="13">
        <f t="shared" si="34"/>
        <v>50000</v>
      </c>
    </row>
    <row r="131" spans="1:9">
      <c r="C131" s="148" t="s">
        <v>9</v>
      </c>
      <c r="D131" s="148"/>
      <c r="E131" s="148" t="s">
        <v>10</v>
      </c>
      <c r="F131" s="148"/>
      <c r="G131" s="13">
        <v>50000</v>
      </c>
      <c r="H131" s="13">
        <v>0</v>
      </c>
      <c r="I131" s="13">
        <f>G131+H131</f>
        <v>50000</v>
      </c>
    </row>
    <row r="132" spans="1:9" ht="12.75" customHeight="1">
      <c r="A132" s="9"/>
      <c r="B132" s="146" t="s">
        <v>51</v>
      </c>
      <c r="C132" s="146"/>
      <c r="D132" s="146"/>
      <c r="E132" s="146"/>
      <c r="F132" s="146"/>
      <c r="G132" s="85">
        <f>G133</f>
        <v>12000</v>
      </c>
      <c r="H132" s="85">
        <f>H133</f>
        <v>0</v>
      </c>
      <c r="I132" s="85">
        <f>I133</f>
        <v>12000</v>
      </c>
    </row>
    <row r="133" spans="1:9" ht="12.75" customHeight="1">
      <c r="A133" s="10"/>
      <c r="B133" s="147" t="s">
        <v>38</v>
      </c>
      <c r="C133" s="147"/>
      <c r="D133" s="147"/>
      <c r="E133" s="147"/>
      <c r="F133" s="147"/>
      <c r="G133" s="11">
        <f t="shared" ref="G133:I134" si="35">G134</f>
        <v>12000</v>
      </c>
      <c r="H133" s="11">
        <f t="shared" si="35"/>
        <v>0</v>
      </c>
      <c r="I133" s="11">
        <f t="shared" si="35"/>
        <v>12000</v>
      </c>
    </row>
    <row r="134" spans="1:9">
      <c r="C134" s="148" t="s">
        <v>5</v>
      </c>
      <c r="D134" s="148"/>
      <c r="E134" s="148" t="s">
        <v>6</v>
      </c>
      <c r="F134" s="148"/>
      <c r="G134" s="13">
        <f t="shared" si="35"/>
        <v>12000</v>
      </c>
      <c r="H134" s="13">
        <f t="shared" si="35"/>
        <v>0</v>
      </c>
      <c r="I134" s="13">
        <f t="shared" si="35"/>
        <v>12000</v>
      </c>
    </row>
    <row r="135" spans="1:9">
      <c r="C135" s="148" t="s">
        <v>9</v>
      </c>
      <c r="D135" s="148"/>
      <c r="E135" s="148" t="s">
        <v>10</v>
      </c>
      <c r="F135" s="148"/>
      <c r="G135" s="13">
        <v>12000</v>
      </c>
      <c r="H135" s="13">
        <v>0</v>
      </c>
      <c r="I135" s="13">
        <f>G135+H135</f>
        <v>12000</v>
      </c>
    </row>
    <row r="136" spans="1:9" ht="12.75" customHeight="1">
      <c r="A136" s="9"/>
      <c r="B136" s="146" t="s">
        <v>292</v>
      </c>
      <c r="C136" s="146"/>
      <c r="D136" s="146"/>
      <c r="E136" s="146"/>
      <c r="F136" s="146"/>
      <c r="G136" s="85">
        <f>G137</f>
        <v>22000</v>
      </c>
      <c r="H136" s="85">
        <f>H137</f>
        <v>4000</v>
      </c>
      <c r="I136" s="85">
        <f>I137</f>
        <v>26000</v>
      </c>
    </row>
    <row r="137" spans="1:9" ht="12.75" customHeight="1">
      <c r="A137" s="10"/>
      <c r="B137" s="147" t="s">
        <v>41</v>
      </c>
      <c r="C137" s="147"/>
      <c r="D137" s="147"/>
      <c r="E137" s="147"/>
      <c r="F137" s="147"/>
      <c r="G137" s="11">
        <f t="shared" ref="G137:I138" si="36">G138</f>
        <v>22000</v>
      </c>
      <c r="H137" s="11">
        <f t="shared" si="36"/>
        <v>4000</v>
      </c>
      <c r="I137" s="11">
        <f t="shared" si="36"/>
        <v>26000</v>
      </c>
    </row>
    <row r="138" spans="1:9">
      <c r="C138" s="148" t="s">
        <v>5</v>
      </c>
      <c r="D138" s="148"/>
      <c r="E138" s="148" t="s">
        <v>6</v>
      </c>
      <c r="F138" s="148"/>
      <c r="G138" s="13">
        <f t="shared" si="36"/>
        <v>22000</v>
      </c>
      <c r="H138" s="13">
        <f t="shared" si="36"/>
        <v>4000</v>
      </c>
      <c r="I138" s="13">
        <f t="shared" si="36"/>
        <v>26000</v>
      </c>
    </row>
    <row r="139" spans="1:9" ht="12.75" customHeight="1">
      <c r="C139" s="148" t="s">
        <v>9</v>
      </c>
      <c r="D139" s="148"/>
      <c r="E139" s="148" t="s">
        <v>10</v>
      </c>
      <c r="F139" s="148"/>
      <c r="G139" s="13">
        <v>22000</v>
      </c>
      <c r="H139" s="13">
        <v>4000</v>
      </c>
      <c r="I139" s="13">
        <f>G139+H139</f>
        <v>26000</v>
      </c>
    </row>
    <row r="140" spans="1:9" ht="12.75" customHeight="1">
      <c r="A140" s="9"/>
      <c r="B140" s="146" t="s">
        <v>80</v>
      </c>
      <c r="C140" s="146"/>
      <c r="D140" s="146"/>
      <c r="E140" s="146"/>
      <c r="F140" s="146"/>
      <c r="G140" s="85">
        <f>G141</f>
        <v>8000</v>
      </c>
      <c r="H140" s="85">
        <f>H141</f>
        <v>0</v>
      </c>
      <c r="I140" s="85">
        <f>I141</f>
        <v>8000</v>
      </c>
    </row>
    <row r="141" spans="1:9" ht="12.75" customHeight="1">
      <c r="A141" s="10"/>
      <c r="B141" s="147" t="s">
        <v>41</v>
      </c>
      <c r="C141" s="147"/>
      <c r="D141" s="147"/>
      <c r="E141" s="147"/>
      <c r="F141" s="147"/>
      <c r="G141" s="11">
        <f t="shared" ref="G141:I142" si="37">G142</f>
        <v>8000</v>
      </c>
      <c r="H141" s="11">
        <f t="shared" si="37"/>
        <v>0</v>
      </c>
      <c r="I141" s="11">
        <f t="shared" si="37"/>
        <v>8000</v>
      </c>
    </row>
    <row r="142" spans="1:9">
      <c r="C142" s="148" t="s">
        <v>5</v>
      </c>
      <c r="D142" s="148"/>
      <c r="E142" s="148" t="s">
        <v>6</v>
      </c>
      <c r="F142" s="148"/>
      <c r="G142" s="13">
        <f t="shared" si="37"/>
        <v>8000</v>
      </c>
      <c r="H142" s="13">
        <f t="shared" si="37"/>
        <v>0</v>
      </c>
      <c r="I142" s="13">
        <f t="shared" si="37"/>
        <v>8000</v>
      </c>
    </row>
    <row r="143" spans="1:9">
      <c r="C143" s="148" t="s">
        <v>9</v>
      </c>
      <c r="D143" s="148"/>
      <c r="E143" s="148" t="s">
        <v>10</v>
      </c>
      <c r="F143" s="148"/>
      <c r="G143" s="13">
        <v>8000</v>
      </c>
      <c r="H143" s="13">
        <v>0</v>
      </c>
      <c r="I143" s="13">
        <f>G143+H143</f>
        <v>8000</v>
      </c>
    </row>
    <row r="144" spans="1:9" s="111" customFormat="1" ht="12.75" customHeight="1">
      <c r="A144" s="110"/>
      <c r="B144" s="146" t="s">
        <v>291</v>
      </c>
      <c r="C144" s="146"/>
      <c r="D144" s="146"/>
      <c r="E144" s="146"/>
      <c r="F144" s="146"/>
      <c r="G144" s="85">
        <f>G145</f>
        <v>8000</v>
      </c>
      <c r="H144" s="85">
        <f>H145</f>
        <v>7000</v>
      </c>
      <c r="I144" s="85">
        <f>I145</f>
        <v>15000</v>
      </c>
    </row>
    <row r="145" spans="1:9" s="111" customFormat="1" ht="12.75" customHeight="1">
      <c r="A145" s="112"/>
      <c r="B145" s="150" t="s">
        <v>41</v>
      </c>
      <c r="C145" s="150"/>
      <c r="D145" s="150"/>
      <c r="E145" s="150"/>
      <c r="F145" s="150"/>
      <c r="G145" s="113">
        <f t="shared" ref="G145:I146" si="38">G146</f>
        <v>8000</v>
      </c>
      <c r="H145" s="113">
        <f t="shared" si="38"/>
        <v>7000</v>
      </c>
      <c r="I145" s="113">
        <f t="shared" si="38"/>
        <v>15000</v>
      </c>
    </row>
    <row r="146" spans="1:9" s="111" customFormat="1">
      <c r="C146" s="149" t="s">
        <v>5</v>
      </c>
      <c r="D146" s="149"/>
      <c r="E146" s="149" t="s">
        <v>6</v>
      </c>
      <c r="F146" s="149"/>
      <c r="G146" s="115">
        <f t="shared" si="38"/>
        <v>8000</v>
      </c>
      <c r="H146" s="115">
        <f t="shared" si="38"/>
        <v>7000</v>
      </c>
      <c r="I146" s="115">
        <f t="shared" si="38"/>
        <v>15000</v>
      </c>
    </row>
    <row r="147" spans="1:9" s="111" customFormat="1" ht="12.75" customHeight="1">
      <c r="C147" s="149" t="s">
        <v>9</v>
      </c>
      <c r="D147" s="149"/>
      <c r="E147" s="149" t="s">
        <v>10</v>
      </c>
      <c r="F147" s="149"/>
      <c r="G147" s="115">
        <v>8000</v>
      </c>
      <c r="H147" s="13">
        <v>7000</v>
      </c>
      <c r="I147" s="13">
        <f>G147+H147</f>
        <v>15000</v>
      </c>
    </row>
    <row r="148" spans="1:9" s="111" customFormat="1" ht="12.75" customHeight="1">
      <c r="A148" s="110"/>
      <c r="B148" s="146" t="s">
        <v>295</v>
      </c>
      <c r="C148" s="146"/>
      <c r="D148" s="146"/>
      <c r="E148" s="146"/>
      <c r="F148" s="146"/>
      <c r="G148" s="85">
        <f>G149</f>
        <v>5000</v>
      </c>
      <c r="H148" s="85">
        <f>H149</f>
        <v>0</v>
      </c>
      <c r="I148" s="85">
        <f>I149</f>
        <v>5000</v>
      </c>
    </row>
    <row r="149" spans="1:9" s="111" customFormat="1" ht="12.75" customHeight="1">
      <c r="A149" s="112"/>
      <c r="B149" s="150" t="s">
        <v>41</v>
      </c>
      <c r="C149" s="150"/>
      <c r="D149" s="150"/>
      <c r="E149" s="150"/>
      <c r="F149" s="150"/>
      <c r="G149" s="113">
        <f t="shared" ref="G149:I150" si="39">G150</f>
        <v>5000</v>
      </c>
      <c r="H149" s="113">
        <f t="shared" si="39"/>
        <v>0</v>
      </c>
      <c r="I149" s="113">
        <f t="shared" si="39"/>
        <v>5000</v>
      </c>
    </row>
    <row r="150" spans="1:9" s="111" customFormat="1">
      <c r="C150" s="149" t="s">
        <v>5</v>
      </c>
      <c r="D150" s="149"/>
      <c r="E150" s="149" t="s">
        <v>6</v>
      </c>
      <c r="F150" s="149"/>
      <c r="G150" s="115">
        <f t="shared" si="39"/>
        <v>5000</v>
      </c>
      <c r="H150" s="115">
        <f t="shared" si="39"/>
        <v>0</v>
      </c>
      <c r="I150" s="115">
        <f t="shared" si="39"/>
        <v>5000</v>
      </c>
    </row>
    <row r="151" spans="1:9" s="111" customFormat="1" ht="12.75" customHeight="1">
      <c r="C151" s="149" t="s">
        <v>9</v>
      </c>
      <c r="D151" s="149"/>
      <c r="E151" s="149" t="s">
        <v>10</v>
      </c>
      <c r="F151" s="149"/>
      <c r="G151" s="115">
        <v>5000</v>
      </c>
      <c r="H151" s="13">
        <v>0</v>
      </c>
      <c r="I151" s="13">
        <f>G151+H151</f>
        <v>5000</v>
      </c>
    </row>
    <row r="153" spans="1:9" ht="12.75" customHeight="1">
      <c r="A153" s="7"/>
      <c r="B153" s="151" t="s">
        <v>52</v>
      </c>
      <c r="C153" s="151"/>
      <c r="D153" s="151"/>
      <c r="E153" s="151"/>
      <c r="F153" s="151"/>
      <c r="G153" s="8">
        <f t="shared" ref="G153:I153" si="40">G155+G159+G163+G171+G167+G175</f>
        <v>86300</v>
      </c>
      <c r="H153" s="8">
        <f t="shared" si="40"/>
        <v>10000</v>
      </c>
      <c r="I153" s="8">
        <f t="shared" si="40"/>
        <v>96300</v>
      </c>
    </row>
    <row r="154" spans="1:9" ht="12.75" customHeight="1">
      <c r="A154" s="9"/>
      <c r="B154" s="146" t="s">
        <v>53</v>
      </c>
      <c r="C154" s="146"/>
      <c r="D154" s="146"/>
      <c r="E154" s="146"/>
      <c r="F154" s="146"/>
      <c r="G154" s="85">
        <f t="shared" ref="G154:I155" si="41">G155</f>
        <v>300</v>
      </c>
      <c r="H154" s="85">
        <f t="shared" si="41"/>
        <v>0</v>
      </c>
      <c r="I154" s="85">
        <f t="shared" si="41"/>
        <v>300</v>
      </c>
    </row>
    <row r="155" spans="1:9" ht="12.75" customHeight="1">
      <c r="A155" s="10"/>
      <c r="B155" s="147" t="s">
        <v>34</v>
      </c>
      <c r="C155" s="147"/>
      <c r="D155" s="147"/>
      <c r="E155" s="147"/>
      <c r="F155" s="147"/>
      <c r="G155" s="11">
        <f t="shared" si="41"/>
        <v>300</v>
      </c>
      <c r="H155" s="11">
        <f t="shared" si="41"/>
        <v>0</v>
      </c>
      <c r="I155" s="11">
        <f t="shared" si="41"/>
        <v>300</v>
      </c>
    </row>
    <row r="156" spans="1:9">
      <c r="C156" s="148" t="s">
        <v>5</v>
      </c>
      <c r="D156" s="148"/>
      <c r="E156" s="148" t="s">
        <v>6</v>
      </c>
      <c r="F156" s="148"/>
      <c r="G156" s="13">
        <f>G157+G158</f>
        <v>300</v>
      </c>
      <c r="H156" s="13">
        <f>H157+H158</f>
        <v>0</v>
      </c>
      <c r="I156" s="13">
        <f>I157+I158</f>
        <v>300</v>
      </c>
    </row>
    <row r="157" spans="1:9">
      <c r="C157" s="148" t="s">
        <v>9</v>
      </c>
      <c r="D157" s="148"/>
      <c r="E157" s="148" t="s">
        <v>10</v>
      </c>
      <c r="F157" s="148"/>
      <c r="G157" s="13">
        <v>100</v>
      </c>
      <c r="H157" s="13">
        <v>0</v>
      </c>
      <c r="I157" s="13">
        <f t="shared" ref="I157:I158" si="42">G157+H157</f>
        <v>100</v>
      </c>
    </row>
    <row r="158" spans="1:9">
      <c r="C158" s="148" t="s">
        <v>14</v>
      </c>
      <c r="D158" s="148"/>
      <c r="E158" s="148" t="s">
        <v>15</v>
      </c>
      <c r="F158" s="148"/>
      <c r="G158" s="13">
        <v>200</v>
      </c>
      <c r="H158" s="13">
        <v>0</v>
      </c>
      <c r="I158" s="13">
        <f t="shared" si="42"/>
        <v>200</v>
      </c>
    </row>
    <row r="159" spans="1:9" ht="12.75" customHeight="1">
      <c r="A159" s="9"/>
      <c r="B159" s="146" t="s">
        <v>54</v>
      </c>
      <c r="C159" s="146"/>
      <c r="D159" s="146"/>
      <c r="E159" s="146"/>
      <c r="F159" s="146"/>
      <c r="G159" s="85">
        <f t="shared" ref="G159:I161" si="43">G160</f>
        <v>50000</v>
      </c>
      <c r="H159" s="85">
        <f t="shared" si="43"/>
        <v>0</v>
      </c>
      <c r="I159" s="85">
        <f t="shared" si="43"/>
        <v>50000</v>
      </c>
    </row>
    <row r="160" spans="1:9" ht="12.75" customHeight="1">
      <c r="A160" s="10"/>
      <c r="B160" s="147" t="s">
        <v>41</v>
      </c>
      <c r="C160" s="147"/>
      <c r="D160" s="147"/>
      <c r="E160" s="147"/>
      <c r="F160" s="147"/>
      <c r="G160" s="11">
        <f t="shared" si="43"/>
        <v>50000</v>
      </c>
      <c r="H160" s="11">
        <f t="shared" si="43"/>
        <v>0</v>
      </c>
      <c r="I160" s="11">
        <f t="shared" si="43"/>
        <v>50000</v>
      </c>
    </row>
    <row r="161" spans="1:9">
      <c r="C161" s="148" t="s">
        <v>5</v>
      </c>
      <c r="D161" s="148"/>
      <c r="E161" s="148" t="s">
        <v>6</v>
      </c>
      <c r="F161" s="148"/>
      <c r="G161" s="13">
        <f t="shared" si="43"/>
        <v>50000</v>
      </c>
      <c r="H161" s="13">
        <f t="shared" si="43"/>
        <v>0</v>
      </c>
      <c r="I161" s="13">
        <f t="shared" si="43"/>
        <v>50000</v>
      </c>
    </row>
    <row r="162" spans="1:9">
      <c r="C162" s="148" t="s">
        <v>14</v>
      </c>
      <c r="D162" s="148"/>
      <c r="E162" s="148" t="s">
        <v>15</v>
      </c>
      <c r="F162" s="148"/>
      <c r="G162" s="13">
        <v>50000</v>
      </c>
      <c r="H162" s="13">
        <v>0</v>
      </c>
      <c r="I162" s="13">
        <f>G162+H162</f>
        <v>50000</v>
      </c>
    </row>
    <row r="163" spans="1:9" ht="12.75" customHeight="1">
      <c r="A163" s="9"/>
      <c r="B163" s="146" t="s">
        <v>55</v>
      </c>
      <c r="C163" s="146"/>
      <c r="D163" s="146"/>
      <c r="E163" s="146"/>
      <c r="F163" s="146"/>
      <c r="G163" s="85">
        <f t="shared" ref="G163:I165" si="44">G164</f>
        <v>1000</v>
      </c>
      <c r="H163" s="85">
        <f t="shared" si="44"/>
        <v>0</v>
      </c>
      <c r="I163" s="85">
        <f t="shared" si="44"/>
        <v>1000</v>
      </c>
    </row>
    <row r="164" spans="1:9" ht="12.75" customHeight="1">
      <c r="A164" s="10"/>
      <c r="B164" s="147" t="s">
        <v>41</v>
      </c>
      <c r="C164" s="147"/>
      <c r="D164" s="147"/>
      <c r="E164" s="147"/>
      <c r="F164" s="147"/>
      <c r="G164" s="11">
        <f t="shared" si="44"/>
        <v>1000</v>
      </c>
      <c r="H164" s="11">
        <f t="shared" si="44"/>
        <v>0</v>
      </c>
      <c r="I164" s="11">
        <f t="shared" si="44"/>
        <v>1000</v>
      </c>
    </row>
    <row r="165" spans="1:9">
      <c r="C165" s="148" t="s">
        <v>5</v>
      </c>
      <c r="D165" s="148"/>
      <c r="E165" s="148" t="s">
        <v>6</v>
      </c>
      <c r="F165" s="148"/>
      <c r="G165" s="13">
        <f t="shared" si="44"/>
        <v>1000</v>
      </c>
      <c r="H165" s="13">
        <f t="shared" si="44"/>
        <v>0</v>
      </c>
      <c r="I165" s="13">
        <f t="shared" si="44"/>
        <v>1000</v>
      </c>
    </row>
    <row r="166" spans="1:9">
      <c r="C166" s="148" t="s">
        <v>14</v>
      </c>
      <c r="D166" s="148"/>
      <c r="E166" s="148" t="s">
        <v>15</v>
      </c>
      <c r="F166" s="148"/>
      <c r="G166" s="13">
        <v>1000</v>
      </c>
      <c r="H166" s="13">
        <v>0</v>
      </c>
      <c r="I166" s="13">
        <f>G166+H166</f>
        <v>1000</v>
      </c>
    </row>
    <row r="167" spans="1:9" ht="12.75" customHeight="1">
      <c r="A167" s="9"/>
      <c r="B167" s="146" t="s">
        <v>56</v>
      </c>
      <c r="C167" s="146"/>
      <c r="D167" s="146"/>
      <c r="E167" s="146"/>
      <c r="F167" s="146"/>
      <c r="G167" s="85">
        <f t="shared" ref="G167:I169" si="45">G168</f>
        <v>10000</v>
      </c>
      <c r="H167" s="85">
        <f t="shared" si="45"/>
        <v>10000</v>
      </c>
      <c r="I167" s="85">
        <f t="shared" si="45"/>
        <v>20000</v>
      </c>
    </row>
    <row r="168" spans="1:9" ht="12.75" customHeight="1">
      <c r="A168" s="10"/>
      <c r="B168" s="147" t="s">
        <v>41</v>
      </c>
      <c r="C168" s="147"/>
      <c r="D168" s="147"/>
      <c r="E168" s="147"/>
      <c r="F168" s="147"/>
      <c r="G168" s="11">
        <f t="shared" si="45"/>
        <v>10000</v>
      </c>
      <c r="H168" s="11">
        <f t="shared" si="45"/>
        <v>10000</v>
      </c>
      <c r="I168" s="11">
        <f t="shared" si="45"/>
        <v>20000</v>
      </c>
    </row>
    <row r="169" spans="1:9">
      <c r="C169" s="148" t="s">
        <v>5</v>
      </c>
      <c r="D169" s="148"/>
      <c r="E169" s="148" t="s">
        <v>6</v>
      </c>
      <c r="F169" s="148"/>
      <c r="G169" s="13">
        <f t="shared" si="45"/>
        <v>10000</v>
      </c>
      <c r="H169" s="13">
        <f t="shared" si="45"/>
        <v>10000</v>
      </c>
      <c r="I169" s="13">
        <f t="shared" si="45"/>
        <v>20000</v>
      </c>
    </row>
    <row r="170" spans="1:9">
      <c r="C170" s="148">
        <v>32</v>
      </c>
      <c r="D170" s="148"/>
      <c r="E170" s="148" t="s">
        <v>10</v>
      </c>
      <c r="F170" s="148"/>
      <c r="G170" s="13">
        <v>10000</v>
      </c>
      <c r="H170" s="13">
        <v>10000</v>
      </c>
      <c r="I170" s="13">
        <f>G170+H170</f>
        <v>20000</v>
      </c>
    </row>
    <row r="171" spans="1:9" ht="12.75" customHeight="1">
      <c r="A171" s="9"/>
      <c r="B171" s="146" t="s">
        <v>311</v>
      </c>
      <c r="C171" s="146"/>
      <c r="D171" s="146"/>
      <c r="E171" s="146"/>
      <c r="F171" s="146"/>
      <c r="G171" s="85">
        <f t="shared" ref="G171:I177" si="46">G172</f>
        <v>15000</v>
      </c>
      <c r="H171" s="85">
        <f t="shared" si="46"/>
        <v>0</v>
      </c>
      <c r="I171" s="85">
        <f t="shared" si="46"/>
        <v>15000</v>
      </c>
    </row>
    <row r="172" spans="1:9" ht="12.75" customHeight="1">
      <c r="A172" s="10"/>
      <c r="B172" s="147" t="s">
        <v>41</v>
      </c>
      <c r="C172" s="147"/>
      <c r="D172" s="147"/>
      <c r="E172" s="147"/>
      <c r="F172" s="147"/>
      <c r="G172" s="11">
        <f t="shared" si="46"/>
        <v>15000</v>
      </c>
      <c r="H172" s="11">
        <f t="shared" si="46"/>
        <v>0</v>
      </c>
      <c r="I172" s="11">
        <f t="shared" si="46"/>
        <v>15000</v>
      </c>
    </row>
    <row r="173" spans="1:9">
      <c r="C173" s="148" t="s">
        <v>16</v>
      </c>
      <c r="D173" s="148"/>
      <c r="E173" s="148" t="s">
        <v>31</v>
      </c>
      <c r="F173" s="148"/>
      <c r="G173" s="13">
        <f t="shared" si="46"/>
        <v>15000</v>
      </c>
      <c r="H173" s="13">
        <f t="shared" si="46"/>
        <v>0</v>
      </c>
      <c r="I173" s="13">
        <f t="shared" si="46"/>
        <v>15000</v>
      </c>
    </row>
    <row r="174" spans="1:9">
      <c r="C174" s="148" t="s">
        <v>17</v>
      </c>
      <c r="D174" s="148"/>
      <c r="E174" s="148" t="s">
        <v>32</v>
      </c>
      <c r="F174" s="148"/>
      <c r="G174" s="13">
        <v>15000</v>
      </c>
      <c r="H174" s="13">
        <v>0</v>
      </c>
      <c r="I174" s="13">
        <f>G174+H174</f>
        <v>15000</v>
      </c>
    </row>
    <row r="175" spans="1:9" ht="12.75" customHeight="1">
      <c r="A175" s="9"/>
      <c r="B175" s="146" t="s">
        <v>268</v>
      </c>
      <c r="C175" s="146"/>
      <c r="D175" s="146"/>
      <c r="E175" s="146"/>
      <c r="F175" s="146"/>
      <c r="G175" s="85">
        <f t="shared" si="46"/>
        <v>10000</v>
      </c>
      <c r="H175" s="85">
        <f t="shared" si="46"/>
        <v>0</v>
      </c>
      <c r="I175" s="85">
        <f t="shared" si="46"/>
        <v>10000</v>
      </c>
    </row>
    <row r="176" spans="1:9" ht="12.75" customHeight="1">
      <c r="A176" s="10"/>
      <c r="B176" s="147" t="s">
        <v>41</v>
      </c>
      <c r="C176" s="147"/>
      <c r="D176" s="147"/>
      <c r="E176" s="147"/>
      <c r="F176" s="147"/>
      <c r="G176" s="11">
        <f t="shared" si="46"/>
        <v>10000</v>
      </c>
      <c r="H176" s="11">
        <f t="shared" si="46"/>
        <v>0</v>
      </c>
      <c r="I176" s="11">
        <f t="shared" si="46"/>
        <v>10000</v>
      </c>
    </row>
    <row r="177" spans="1:9">
      <c r="C177" s="148" t="s">
        <v>16</v>
      </c>
      <c r="D177" s="148"/>
      <c r="E177" s="148" t="s">
        <v>31</v>
      </c>
      <c r="F177" s="148"/>
      <c r="G177" s="13">
        <f t="shared" si="46"/>
        <v>10000</v>
      </c>
      <c r="H177" s="13">
        <f t="shared" si="46"/>
        <v>0</v>
      </c>
      <c r="I177" s="13">
        <f t="shared" si="46"/>
        <v>10000</v>
      </c>
    </row>
    <row r="178" spans="1:9">
      <c r="C178" s="148" t="s">
        <v>17</v>
      </c>
      <c r="D178" s="148"/>
      <c r="E178" s="148" t="s">
        <v>32</v>
      </c>
      <c r="F178" s="148"/>
      <c r="G178" s="13">
        <v>10000</v>
      </c>
      <c r="H178" s="13">
        <v>0</v>
      </c>
      <c r="I178" s="13">
        <f>G178+H178</f>
        <v>10000</v>
      </c>
    </row>
    <row r="179" spans="1:9">
      <c r="C179" s="12"/>
      <c r="D179" s="12"/>
      <c r="E179" s="12"/>
      <c r="F179" s="12"/>
      <c r="G179" s="13"/>
      <c r="H179" s="13"/>
      <c r="I179" s="13"/>
    </row>
    <row r="180" spans="1:9" ht="12.75" customHeight="1">
      <c r="A180" s="7"/>
      <c r="B180" s="151" t="s">
        <v>57</v>
      </c>
      <c r="C180" s="151"/>
      <c r="D180" s="151"/>
      <c r="E180" s="151"/>
      <c r="F180" s="151"/>
      <c r="G180" s="8">
        <f>G181+G188+G192+G196+G200+G204</f>
        <v>112000</v>
      </c>
      <c r="H180" s="8">
        <f t="shared" ref="H180:I180" si="47">H181+H188+H192+H196+H200+H204</f>
        <v>22000</v>
      </c>
      <c r="I180" s="8">
        <f t="shared" si="47"/>
        <v>134000</v>
      </c>
    </row>
    <row r="181" spans="1:9" ht="12.75" customHeight="1">
      <c r="A181" s="9"/>
      <c r="B181" s="146" t="s">
        <v>58</v>
      </c>
      <c r="C181" s="146"/>
      <c r="D181" s="146"/>
      <c r="E181" s="146"/>
      <c r="F181" s="146"/>
      <c r="G181" s="85">
        <f>G182+G185</f>
        <v>27000</v>
      </c>
      <c r="H181" s="85">
        <f>H182+H185</f>
        <v>0</v>
      </c>
      <c r="I181" s="85">
        <f>I182+I185</f>
        <v>27000</v>
      </c>
    </row>
    <row r="182" spans="1:9" ht="12.75" customHeight="1">
      <c r="A182" s="10"/>
      <c r="B182" s="147" t="s">
        <v>38</v>
      </c>
      <c r="C182" s="147"/>
      <c r="D182" s="147"/>
      <c r="E182" s="147"/>
      <c r="F182" s="147"/>
      <c r="G182" s="11">
        <f t="shared" ref="G182:I183" si="48">G183</f>
        <v>15000</v>
      </c>
      <c r="H182" s="11">
        <f t="shared" si="48"/>
        <v>0</v>
      </c>
      <c r="I182" s="11">
        <f t="shared" si="48"/>
        <v>15000</v>
      </c>
    </row>
    <row r="183" spans="1:9">
      <c r="C183" s="148" t="s">
        <v>5</v>
      </c>
      <c r="D183" s="148"/>
      <c r="E183" s="148" t="s">
        <v>6</v>
      </c>
      <c r="F183" s="148"/>
      <c r="G183" s="13">
        <f t="shared" si="48"/>
        <v>15000</v>
      </c>
      <c r="H183" s="13">
        <f t="shared" si="48"/>
        <v>0</v>
      </c>
      <c r="I183" s="13">
        <f t="shared" si="48"/>
        <v>15000</v>
      </c>
    </row>
    <row r="184" spans="1:9">
      <c r="C184" s="148" t="s">
        <v>9</v>
      </c>
      <c r="D184" s="148"/>
      <c r="E184" s="148" t="s">
        <v>10</v>
      </c>
      <c r="F184" s="148"/>
      <c r="G184" s="13">
        <v>15000</v>
      </c>
      <c r="H184" s="13">
        <v>0</v>
      </c>
      <c r="I184" s="13">
        <f>G184+H184</f>
        <v>15000</v>
      </c>
    </row>
    <row r="185" spans="1:9" ht="12.75" customHeight="1">
      <c r="A185" s="10"/>
      <c r="B185" s="147" t="s">
        <v>30</v>
      </c>
      <c r="C185" s="147"/>
      <c r="D185" s="147"/>
      <c r="E185" s="147"/>
      <c r="F185" s="147"/>
      <c r="G185" s="11">
        <f t="shared" ref="G185:I186" si="49">G186</f>
        <v>12000</v>
      </c>
      <c r="H185" s="11">
        <f t="shared" si="49"/>
        <v>0</v>
      </c>
      <c r="I185" s="11">
        <f t="shared" si="49"/>
        <v>12000</v>
      </c>
    </row>
    <row r="186" spans="1:9">
      <c r="C186" s="148" t="s">
        <v>5</v>
      </c>
      <c r="D186" s="148"/>
      <c r="E186" s="148" t="s">
        <v>6</v>
      </c>
      <c r="F186" s="148"/>
      <c r="G186" s="13">
        <f t="shared" si="49"/>
        <v>12000</v>
      </c>
      <c r="H186" s="13">
        <f t="shared" si="49"/>
        <v>0</v>
      </c>
      <c r="I186" s="13">
        <f t="shared" si="49"/>
        <v>12000</v>
      </c>
    </row>
    <row r="187" spans="1:9">
      <c r="C187" s="148" t="s">
        <v>9</v>
      </c>
      <c r="D187" s="148"/>
      <c r="E187" s="148" t="s">
        <v>10</v>
      </c>
      <c r="F187" s="148"/>
      <c r="G187" s="13">
        <v>12000</v>
      </c>
      <c r="H187" s="13">
        <v>0</v>
      </c>
      <c r="I187" s="13">
        <f>G187+H187</f>
        <v>12000</v>
      </c>
    </row>
    <row r="188" spans="1:9" ht="12.75" customHeight="1">
      <c r="A188" s="9"/>
      <c r="B188" s="146" t="s">
        <v>269</v>
      </c>
      <c r="C188" s="146"/>
      <c r="D188" s="146"/>
      <c r="E188" s="146"/>
      <c r="F188" s="146"/>
      <c r="G188" s="85">
        <f t="shared" ref="G188:I190" si="50">G189</f>
        <v>25000</v>
      </c>
      <c r="H188" s="85">
        <f t="shared" si="50"/>
        <v>0</v>
      </c>
      <c r="I188" s="85">
        <f t="shared" si="50"/>
        <v>25000</v>
      </c>
    </row>
    <row r="189" spans="1:9" ht="12.75" customHeight="1">
      <c r="A189" s="10"/>
      <c r="B189" s="147" t="s">
        <v>41</v>
      </c>
      <c r="C189" s="147"/>
      <c r="D189" s="147"/>
      <c r="E189" s="147"/>
      <c r="F189" s="147"/>
      <c r="G189" s="11">
        <f t="shared" si="50"/>
        <v>25000</v>
      </c>
      <c r="H189" s="11">
        <f t="shared" si="50"/>
        <v>0</v>
      </c>
      <c r="I189" s="11">
        <f t="shared" si="50"/>
        <v>25000</v>
      </c>
    </row>
    <row r="190" spans="1:9">
      <c r="C190" s="148" t="s">
        <v>16</v>
      </c>
      <c r="D190" s="148"/>
      <c r="E190" s="148" t="s">
        <v>31</v>
      </c>
      <c r="F190" s="148"/>
      <c r="G190" s="13">
        <f t="shared" si="50"/>
        <v>25000</v>
      </c>
      <c r="H190" s="13">
        <f t="shared" si="50"/>
        <v>0</v>
      </c>
      <c r="I190" s="13">
        <f t="shared" si="50"/>
        <v>25000</v>
      </c>
    </row>
    <row r="191" spans="1:9">
      <c r="C191" s="148" t="s">
        <v>17</v>
      </c>
      <c r="D191" s="148"/>
      <c r="E191" s="148" t="s">
        <v>32</v>
      </c>
      <c r="F191" s="148"/>
      <c r="G191" s="13">
        <v>25000</v>
      </c>
      <c r="H191" s="13">
        <v>0</v>
      </c>
      <c r="I191" s="13">
        <f>G191+H191</f>
        <v>25000</v>
      </c>
    </row>
    <row r="192" spans="1:9" ht="12.75" customHeight="1">
      <c r="A192" s="9"/>
      <c r="B192" s="146" t="s">
        <v>59</v>
      </c>
      <c r="C192" s="146"/>
      <c r="D192" s="146"/>
      <c r="E192" s="146"/>
      <c r="F192" s="146"/>
      <c r="G192" s="85">
        <f t="shared" ref="G192:I201" si="51">G193</f>
        <v>15000</v>
      </c>
      <c r="H192" s="85">
        <f t="shared" si="51"/>
        <v>0</v>
      </c>
      <c r="I192" s="85">
        <f t="shared" si="51"/>
        <v>15000</v>
      </c>
    </row>
    <row r="193" spans="1:9" ht="12.75" customHeight="1">
      <c r="A193" s="10"/>
      <c r="B193" s="147" t="s">
        <v>41</v>
      </c>
      <c r="C193" s="147"/>
      <c r="D193" s="147"/>
      <c r="E193" s="147"/>
      <c r="F193" s="147"/>
      <c r="G193" s="11">
        <f t="shared" si="51"/>
        <v>15000</v>
      </c>
      <c r="H193" s="11">
        <f t="shared" si="51"/>
        <v>0</v>
      </c>
      <c r="I193" s="11">
        <f t="shared" si="51"/>
        <v>15000</v>
      </c>
    </row>
    <row r="194" spans="1:9">
      <c r="C194" s="148" t="s">
        <v>16</v>
      </c>
      <c r="D194" s="148"/>
      <c r="E194" s="148" t="s">
        <v>31</v>
      </c>
      <c r="F194" s="148"/>
      <c r="G194" s="13">
        <f t="shared" si="51"/>
        <v>15000</v>
      </c>
      <c r="H194" s="13">
        <f t="shared" si="51"/>
        <v>0</v>
      </c>
      <c r="I194" s="13">
        <f t="shared" si="51"/>
        <v>15000</v>
      </c>
    </row>
    <row r="195" spans="1:9">
      <c r="C195" s="148" t="s">
        <v>17</v>
      </c>
      <c r="D195" s="148"/>
      <c r="E195" s="148" t="s">
        <v>32</v>
      </c>
      <c r="F195" s="148"/>
      <c r="G195" s="13">
        <v>15000</v>
      </c>
      <c r="H195" s="13">
        <v>0</v>
      </c>
      <c r="I195" s="13">
        <f>G195+H195</f>
        <v>15000</v>
      </c>
    </row>
    <row r="196" spans="1:9" ht="12.75" customHeight="1">
      <c r="A196" s="9"/>
      <c r="B196" s="146" t="s">
        <v>259</v>
      </c>
      <c r="C196" s="146"/>
      <c r="D196" s="146"/>
      <c r="E196" s="146"/>
      <c r="F196" s="146"/>
      <c r="G196" s="85">
        <f t="shared" si="51"/>
        <v>10000</v>
      </c>
      <c r="H196" s="85">
        <f t="shared" si="51"/>
        <v>0</v>
      </c>
      <c r="I196" s="85">
        <f t="shared" si="51"/>
        <v>10000</v>
      </c>
    </row>
    <row r="197" spans="1:9" ht="12.75" customHeight="1">
      <c r="A197" s="10"/>
      <c r="B197" s="147" t="s">
        <v>41</v>
      </c>
      <c r="C197" s="147"/>
      <c r="D197" s="147"/>
      <c r="E197" s="147"/>
      <c r="F197" s="147"/>
      <c r="G197" s="11">
        <f t="shared" si="51"/>
        <v>10000</v>
      </c>
      <c r="H197" s="11">
        <f t="shared" si="51"/>
        <v>0</v>
      </c>
      <c r="I197" s="11">
        <f t="shared" si="51"/>
        <v>10000</v>
      </c>
    </row>
    <row r="198" spans="1:9">
      <c r="C198" s="148" t="s">
        <v>16</v>
      </c>
      <c r="D198" s="148"/>
      <c r="E198" s="148" t="s">
        <v>31</v>
      </c>
      <c r="F198" s="148"/>
      <c r="G198" s="13">
        <f t="shared" si="51"/>
        <v>10000</v>
      </c>
      <c r="H198" s="13">
        <f t="shared" si="51"/>
        <v>0</v>
      </c>
      <c r="I198" s="13">
        <f t="shared" si="51"/>
        <v>10000</v>
      </c>
    </row>
    <row r="199" spans="1:9">
      <c r="C199" s="148" t="s">
        <v>17</v>
      </c>
      <c r="D199" s="148"/>
      <c r="E199" s="148" t="s">
        <v>32</v>
      </c>
      <c r="F199" s="148"/>
      <c r="G199" s="13">
        <v>10000</v>
      </c>
      <c r="H199" s="13">
        <v>0</v>
      </c>
      <c r="I199" s="13">
        <f>G199+H199</f>
        <v>10000</v>
      </c>
    </row>
    <row r="200" spans="1:9" ht="12.75" customHeight="1">
      <c r="A200" s="9"/>
      <c r="B200" s="146" t="s">
        <v>270</v>
      </c>
      <c r="C200" s="146"/>
      <c r="D200" s="146"/>
      <c r="E200" s="146"/>
      <c r="F200" s="146"/>
      <c r="G200" s="85">
        <f t="shared" si="51"/>
        <v>35000</v>
      </c>
      <c r="H200" s="85">
        <f t="shared" si="51"/>
        <v>-8000</v>
      </c>
      <c r="I200" s="85">
        <f t="shared" si="51"/>
        <v>27000</v>
      </c>
    </row>
    <row r="201" spans="1:9" ht="12.75" customHeight="1">
      <c r="A201" s="10"/>
      <c r="B201" s="147" t="s">
        <v>41</v>
      </c>
      <c r="C201" s="147"/>
      <c r="D201" s="147"/>
      <c r="E201" s="147"/>
      <c r="F201" s="147"/>
      <c r="G201" s="11">
        <f t="shared" si="51"/>
        <v>35000</v>
      </c>
      <c r="H201" s="11">
        <f t="shared" si="51"/>
        <v>-8000</v>
      </c>
      <c r="I201" s="11">
        <f t="shared" si="51"/>
        <v>27000</v>
      </c>
    </row>
    <row r="202" spans="1:9">
      <c r="C202" s="148" t="s">
        <v>16</v>
      </c>
      <c r="D202" s="148"/>
      <c r="E202" s="148" t="s">
        <v>31</v>
      </c>
      <c r="F202" s="148"/>
      <c r="G202" s="13">
        <f>G203</f>
        <v>35000</v>
      </c>
      <c r="H202" s="13">
        <f>H203</f>
        <v>-8000</v>
      </c>
      <c r="I202" s="13">
        <f>I203</f>
        <v>27000</v>
      </c>
    </row>
    <row r="203" spans="1:9">
      <c r="C203" s="148" t="s">
        <v>17</v>
      </c>
      <c r="D203" s="148"/>
      <c r="E203" s="148" t="s">
        <v>32</v>
      </c>
      <c r="F203" s="148"/>
      <c r="G203" s="13">
        <v>35000</v>
      </c>
      <c r="H203" s="13">
        <v>-8000</v>
      </c>
      <c r="I203" s="13">
        <f>G203+H203</f>
        <v>27000</v>
      </c>
    </row>
    <row r="204" spans="1:9" ht="12.75" customHeight="1">
      <c r="A204" s="9"/>
      <c r="B204" s="146" t="s">
        <v>316</v>
      </c>
      <c r="C204" s="146"/>
      <c r="D204" s="146"/>
      <c r="E204" s="146"/>
      <c r="F204" s="146"/>
      <c r="G204" s="85">
        <f t="shared" ref="G204:I205" si="52">G205</f>
        <v>0</v>
      </c>
      <c r="H204" s="85">
        <f t="shared" si="52"/>
        <v>30000</v>
      </c>
      <c r="I204" s="85">
        <f t="shared" si="52"/>
        <v>30000</v>
      </c>
    </row>
    <row r="205" spans="1:9" ht="12.75" customHeight="1">
      <c r="A205" s="10"/>
      <c r="B205" s="147" t="s">
        <v>41</v>
      </c>
      <c r="C205" s="147"/>
      <c r="D205" s="147"/>
      <c r="E205" s="147"/>
      <c r="F205" s="147"/>
      <c r="G205" s="11">
        <f t="shared" si="52"/>
        <v>0</v>
      </c>
      <c r="H205" s="11">
        <f t="shared" si="52"/>
        <v>30000</v>
      </c>
      <c r="I205" s="11">
        <f t="shared" si="52"/>
        <v>30000</v>
      </c>
    </row>
    <row r="206" spans="1:9">
      <c r="C206" s="148" t="s">
        <v>16</v>
      </c>
      <c r="D206" s="148"/>
      <c r="E206" s="148" t="s">
        <v>31</v>
      </c>
      <c r="F206" s="148"/>
      <c r="G206" s="13">
        <f>G207</f>
        <v>0</v>
      </c>
      <c r="H206" s="13">
        <f>H207</f>
        <v>30000</v>
      </c>
      <c r="I206" s="13">
        <f>I207</f>
        <v>30000</v>
      </c>
    </row>
    <row r="207" spans="1:9">
      <c r="C207" s="148" t="s">
        <v>17</v>
      </c>
      <c r="D207" s="148"/>
      <c r="E207" s="148" t="s">
        <v>32</v>
      </c>
      <c r="F207" s="148"/>
      <c r="G207" s="13">
        <v>0</v>
      </c>
      <c r="H207" s="13">
        <v>30000</v>
      </c>
      <c r="I207" s="13">
        <f>G207+H207</f>
        <v>30000</v>
      </c>
    </row>
    <row r="208" spans="1:9">
      <c r="C208" s="12"/>
      <c r="D208" s="12"/>
      <c r="E208" s="12"/>
      <c r="F208" s="12"/>
      <c r="G208" s="13"/>
      <c r="H208" s="13"/>
      <c r="I208" s="13"/>
    </row>
    <row r="209" spans="1:9">
      <c r="C209" s="12"/>
      <c r="D209" s="12"/>
      <c r="E209" s="12"/>
      <c r="F209" s="12"/>
      <c r="G209" s="13"/>
      <c r="H209" s="13"/>
      <c r="I209" s="13"/>
    </row>
    <row r="210" spans="1:9">
      <c r="C210" s="12"/>
      <c r="D210" s="12"/>
      <c r="E210" s="12"/>
      <c r="F210" s="12"/>
      <c r="G210" s="13"/>
      <c r="H210" s="13"/>
      <c r="I210" s="13"/>
    </row>
    <row r="211" spans="1:9" ht="11.25" customHeight="1">
      <c r="C211" s="12"/>
      <c r="D211" s="12"/>
      <c r="E211" s="12"/>
      <c r="F211" s="12"/>
      <c r="G211" s="13"/>
      <c r="H211" s="13"/>
      <c r="I211" s="13"/>
    </row>
    <row r="212" spans="1:9" ht="12.75" customHeight="1">
      <c r="A212" s="7"/>
      <c r="B212" s="151" t="s">
        <v>60</v>
      </c>
      <c r="C212" s="151"/>
      <c r="D212" s="151"/>
      <c r="E212" s="151"/>
      <c r="F212" s="151"/>
      <c r="G212" s="8">
        <f>G217+G221+G225+G229+G213</f>
        <v>177300</v>
      </c>
      <c r="H212" s="8">
        <f t="shared" ref="H212:I212" si="53">H217+H221+H225+H229+H213</f>
        <v>2700</v>
      </c>
      <c r="I212" s="8">
        <f t="shared" si="53"/>
        <v>180000</v>
      </c>
    </row>
    <row r="213" spans="1:9" ht="12.75" customHeight="1">
      <c r="A213" s="9"/>
      <c r="B213" s="146" t="s">
        <v>314</v>
      </c>
      <c r="C213" s="146"/>
      <c r="D213" s="146"/>
      <c r="E213" s="146"/>
      <c r="F213" s="146"/>
      <c r="G213" s="85">
        <f>G214</f>
        <v>0</v>
      </c>
      <c r="H213" s="85">
        <f t="shared" ref="H213:I213" si="54">H214</f>
        <v>4000</v>
      </c>
      <c r="I213" s="85">
        <f t="shared" si="54"/>
        <v>4000</v>
      </c>
    </row>
    <row r="214" spans="1:9" ht="12.75" customHeight="1">
      <c r="A214" s="10"/>
      <c r="B214" s="147" t="s">
        <v>41</v>
      </c>
      <c r="C214" s="147"/>
      <c r="D214" s="147"/>
      <c r="E214" s="147"/>
      <c r="F214" s="147"/>
      <c r="G214" s="11">
        <f t="shared" ref="G214:I215" si="55">G215</f>
        <v>0</v>
      </c>
      <c r="H214" s="11">
        <f t="shared" si="55"/>
        <v>4000</v>
      </c>
      <c r="I214" s="11">
        <f t="shared" si="55"/>
        <v>4000</v>
      </c>
    </row>
    <row r="215" spans="1:9">
      <c r="C215" s="148">
        <v>4</v>
      </c>
      <c r="D215" s="148"/>
      <c r="E215" s="148" t="s">
        <v>31</v>
      </c>
      <c r="F215" s="148"/>
      <c r="G215" s="13">
        <f t="shared" si="55"/>
        <v>0</v>
      </c>
      <c r="H215" s="13">
        <f t="shared" si="55"/>
        <v>4000</v>
      </c>
      <c r="I215" s="13">
        <f t="shared" si="55"/>
        <v>4000</v>
      </c>
    </row>
    <row r="216" spans="1:9">
      <c r="C216" s="148">
        <v>42</v>
      </c>
      <c r="D216" s="148"/>
      <c r="E216" s="148" t="s">
        <v>32</v>
      </c>
      <c r="F216" s="148"/>
      <c r="G216" s="13">
        <v>0</v>
      </c>
      <c r="H216" s="13">
        <v>4000</v>
      </c>
      <c r="I216" s="13">
        <f>G216+H216</f>
        <v>4000</v>
      </c>
    </row>
    <row r="217" spans="1:9" ht="12.75" customHeight="1">
      <c r="A217" s="9"/>
      <c r="B217" s="146" t="s">
        <v>61</v>
      </c>
      <c r="C217" s="146"/>
      <c r="D217" s="146"/>
      <c r="E217" s="146"/>
      <c r="F217" s="146"/>
      <c r="G217" s="85">
        <f t="shared" ref="G217:I217" si="56">G218</f>
        <v>1000</v>
      </c>
      <c r="H217" s="85">
        <f t="shared" si="56"/>
        <v>0</v>
      </c>
      <c r="I217" s="85">
        <f t="shared" si="56"/>
        <v>1000</v>
      </c>
    </row>
    <row r="218" spans="1:9" ht="12.75" customHeight="1">
      <c r="A218" s="10"/>
      <c r="B218" s="147" t="s">
        <v>38</v>
      </c>
      <c r="C218" s="147"/>
      <c r="D218" s="147"/>
      <c r="E218" s="147"/>
      <c r="F218" s="147"/>
      <c r="G218" s="11">
        <f t="shared" ref="G218:I219" si="57">G219</f>
        <v>1000</v>
      </c>
      <c r="H218" s="11">
        <f t="shared" si="57"/>
        <v>0</v>
      </c>
      <c r="I218" s="11">
        <f t="shared" si="57"/>
        <v>1000</v>
      </c>
    </row>
    <row r="219" spans="1:9">
      <c r="C219" s="148" t="s">
        <v>5</v>
      </c>
      <c r="D219" s="148"/>
      <c r="E219" s="148" t="s">
        <v>6</v>
      </c>
      <c r="F219" s="148"/>
      <c r="G219" s="13">
        <f t="shared" si="57"/>
        <v>1000</v>
      </c>
      <c r="H219" s="13">
        <f t="shared" si="57"/>
        <v>0</v>
      </c>
      <c r="I219" s="13">
        <f t="shared" si="57"/>
        <v>1000</v>
      </c>
    </row>
    <row r="220" spans="1:9">
      <c r="C220" s="148" t="s">
        <v>9</v>
      </c>
      <c r="D220" s="148"/>
      <c r="E220" s="148" t="s">
        <v>10</v>
      </c>
      <c r="F220" s="148"/>
      <c r="G220" s="13">
        <v>1000</v>
      </c>
      <c r="H220" s="13">
        <v>0</v>
      </c>
      <c r="I220" s="13">
        <f>G220+H220</f>
        <v>1000</v>
      </c>
    </row>
    <row r="221" spans="1:9" ht="12.75" customHeight="1">
      <c r="A221" s="9"/>
      <c r="B221" s="146" t="s">
        <v>302</v>
      </c>
      <c r="C221" s="146"/>
      <c r="D221" s="146"/>
      <c r="E221" s="146"/>
      <c r="F221" s="146"/>
      <c r="G221" s="85">
        <f t="shared" ref="G221:I223" si="58">G222</f>
        <v>82000</v>
      </c>
      <c r="H221" s="85">
        <f t="shared" si="58"/>
        <v>500</v>
      </c>
      <c r="I221" s="85">
        <f t="shared" si="58"/>
        <v>82500</v>
      </c>
    </row>
    <row r="222" spans="1:9" ht="12.75" customHeight="1">
      <c r="A222" s="10"/>
      <c r="B222" s="147" t="s">
        <v>41</v>
      </c>
      <c r="C222" s="147"/>
      <c r="D222" s="147"/>
      <c r="E222" s="147"/>
      <c r="F222" s="147"/>
      <c r="G222" s="11">
        <f t="shared" si="58"/>
        <v>82000</v>
      </c>
      <c r="H222" s="11">
        <f t="shared" si="58"/>
        <v>500</v>
      </c>
      <c r="I222" s="11">
        <f t="shared" si="58"/>
        <v>82500</v>
      </c>
    </row>
    <row r="223" spans="1:9" ht="12.75" customHeight="1">
      <c r="C223" s="148" t="s">
        <v>16</v>
      </c>
      <c r="D223" s="148"/>
      <c r="E223" s="148" t="s">
        <v>31</v>
      </c>
      <c r="F223" s="148"/>
      <c r="G223" s="13">
        <f t="shared" si="58"/>
        <v>82000</v>
      </c>
      <c r="H223" s="13">
        <f t="shared" si="58"/>
        <v>500</v>
      </c>
      <c r="I223" s="13">
        <f t="shared" si="58"/>
        <v>82500</v>
      </c>
    </row>
    <row r="224" spans="1:9" ht="12.75" customHeight="1">
      <c r="C224" s="148" t="s">
        <v>17</v>
      </c>
      <c r="D224" s="148"/>
      <c r="E224" s="148" t="s">
        <v>32</v>
      </c>
      <c r="F224" s="148"/>
      <c r="G224" s="13">
        <v>82000</v>
      </c>
      <c r="H224" s="13">
        <v>500</v>
      </c>
      <c r="I224" s="13">
        <f>G224+H224</f>
        <v>82500</v>
      </c>
    </row>
    <row r="225" spans="1:9" ht="12.75" customHeight="1">
      <c r="A225" s="9"/>
      <c r="B225" s="146" t="s">
        <v>62</v>
      </c>
      <c r="C225" s="146"/>
      <c r="D225" s="146"/>
      <c r="E225" s="146"/>
      <c r="F225" s="146"/>
      <c r="G225" s="85">
        <f t="shared" ref="G225:I227" si="59">G226</f>
        <v>84300</v>
      </c>
      <c r="H225" s="85">
        <f t="shared" si="59"/>
        <v>-1800</v>
      </c>
      <c r="I225" s="85">
        <f t="shared" si="59"/>
        <v>82500</v>
      </c>
    </row>
    <row r="226" spans="1:9" ht="12.75" customHeight="1">
      <c r="A226" s="10"/>
      <c r="B226" s="147" t="s">
        <v>41</v>
      </c>
      <c r="C226" s="147"/>
      <c r="D226" s="147"/>
      <c r="E226" s="147"/>
      <c r="F226" s="147"/>
      <c r="G226" s="11">
        <f t="shared" si="59"/>
        <v>84300</v>
      </c>
      <c r="H226" s="11">
        <f t="shared" si="59"/>
        <v>-1800</v>
      </c>
      <c r="I226" s="11">
        <f t="shared" si="59"/>
        <v>82500</v>
      </c>
    </row>
    <row r="227" spans="1:9" ht="12.75" customHeight="1">
      <c r="C227" s="148" t="s">
        <v>16</v>
      </c>
      <c r="D227" s="148"/>
      <c r="E227" s="148" t="s">
        <v>31</v>
      </c>
      <c r="F227" s="148"/>
      <c r="G227" s="13">
        <f t="shared" si="59"/>
        <v>84300</v>
      </c>
      <c r="H227" s="13">
        <f t="shared" si="59"/>
        <v>-1800</v>
      </c>
      <c r="I227" s="13">
        <f t="shared" si="59"/>
        <v>82500</v>
      </c>
    </row>
    <row r="228" spans="1:9" ht="12.75" customHeight="1">
      <c r="C228" s="148" t="s">
        <v>17</v>
      </c>
      <c r="D228" s="148"/>
      <c r="E228" s="148" t="s">
        <v>32</v>
      </c>
      <c r="F228" s="148"/>
      <c r="G228" s="13">
        <f>100000-(82000-66300)</f>
        <v>84300</v>
      </c>
      <c r="H228" s="13">
        <v>-1800</v>
      </c>
      <c r="I228" s="13">
        <f>G228+H228</f>
        <v>82500</v>
      </c>
    </row>
    <row r="229" spans="1:9" ht="12.75" customHeight="1">
      <c r="A229" s="9"/>
      <c r="B229" s="146" t="s">
        <v>298</v>
      </c>
      <c r="C229" s="146"/>
      <c r="D229" s="146"/>
      <c r="E229" s="146"/>
      <c r="F229" s="146"/>
      <c r="G229" s="85">
        <f t="shared" ref="G229:I231" si="60">G230</f>
        <v>10000</v>
      </c>
      <c r="H229" s="85">
        <f t="shared" si="60"/>
        <v>0</v>
      </c>
      <c r="I229" s="85">
        <f t="shared" si="60"/>
        <v>10000</v>
      </c>
    </row>
    <row r="230" spans="1:9" ht="12.75" customHeight="1">
      <c r="A230" s="10"/>
      <c r="B230" s="147" t="s">
        <v>41</v>
      </c>
      <c r="C230" s="147"/>
      <c r="D230" s="147"/>
      <c r="E230" s="147"/>
      <c r="F230" s="147"/>
      <c r="G230" s="11">
        <f t="shared" si="60"/>
        <v>10000</v>
      </c>
      <c r="H230" s="11">
        <f t="shared" si="60"/>
        <v>0</v>
      </c>
      <c r="I230" s="11">
        <f t="shared" si="60"/>
        <v>10000</v>
      </c>
    </row>
    <row r="231" spans="1:9">
      <c r="C231" s="148" t="s">
        <v>16</v>
      </c>
      <c r="D231" s="148"/>
      <c r="E231" s="148" t="s">
        <v>31</v>
      </c>
      <c r="F231" s="148"/>
      <c r="G231" s="13">
        <f t="shared" si="60"/>
        <v>10000</v>
      </c>
      <c r="H231" s="13">
        <f t="shared" si="60"/>
        <v>0</v>
      </c>
      <c r="I231" s="13">
        <f t="shared" si="60"/>
        <v>10000</v>
      </c>
    </row>
    <row r="232" spans="1:9">
      <c r="C232" s="148" t="s">
        <v>17</v>
      </c>
      <c r="D232" s="148"/>
      <c r="E232" s="148" t="s">
        <v>32</v>
      </c>
      <c r="F232" s="148"/>
      <c r="G232" s="13">
        <v>10000</v>
      </c>
      <c r="H232" s="13">
        <v>0</v>
      </c>
      <c r="I232" s="13">
        <f>G232+H232</f>
        <v>10000</v>
      </c>
    </row>
    <row r="234" spans="1:9" ht="12.75" customHeight="1">
      <c r="A234" s="7"/>
      <c r="B234" s="151" t="s">
        <v>63</v>
      </c>
      <c r="C234" s="151"/>
      <c r="D234" s="151"/>
      <c r="E234" s="151"/>
      <c r="F234" s="151"/>
      <c r="G234" s="8">
        <f>G239+G256+G260+G264+G274+G281+G288+G235</f>
        <v>114000</v>
      </c>
      <c r="H234" s="8">
        <f>H239+H256+H260+H264+H274+H281+H288+H235</f>
        <v>80000</v>
      </c>
      <c r="I234" s="8">
        <f>I239+I256+I260+I264+I274+I281+I288+I235</f>
        <v>194000</v>
      </c>
    </row>
    <row r="235" spans="1:9" ht="12.6" customHeight="1">
      <c r="A235" s="9"/>
      <c r="B235" s="146" t="s">
        <v>315</v>
      </c>
      <c r="C235" s="146"/>
      <c r="D235" s="146"/>
      <c r="E235" s="146"/>
      <c r="F235" s="146"/>
      <c r="G235" s="85">
        <f t="shared" ref="G235:I236" si="61">G236</f>
        <v>0</v>
      </c>
      <c r="H235" s="85">
        <f t="shared" si="61"/>
        <v>3000</v>
      </c>
      <c r="I235" s="85">
        <f t="shared" si="61"/>
        <v>3000</v>
      </c>
    </row>
    <row r="236" spans="1:9" ht="12.75" customHeight="1">
      <c r="A236" s="10"/>
      <c r="B236" s="147" t="s">
        <v>30</v>
      </c>
      <c r="C236" s="147"/>
      <c r="D236" s="147"/>
      <c r="E236" s="147"/>
      <c r="F236" s="147"/>
      <c r="G236" s="11">
        <f t="shared" si="61"/>
        <v>0</v>
      </c>
      <c r="H236" s="11">
        <f t="shared" si="61"/>
        <v>3000</v>
      </c>
      <c r="I236" s="11">
        <f t="shared" si="61"/>
        <v>3000</v>
      </c>
    </row>
    <row r="237" spans="1:9">
      <c r="C237" s="148" t="s">
        <v>5</v>
      </c>
      <c r="D237" s="148"/>
      <c r="E237" s="148" t="s">
        <v>6</v>
      </c>
      <c r="F237" s="148"/>
      <c r="G237" s="13">
        <f>G238</f>
        <v>0</v>
      </c>
      <c r="H237" s="13">
        <f>H238</f>
        <v>3000</v>
      </c>
      <c r="I237" s="13">
        <f>I238</f>
        <v>3000</v>
      </c>
    </row>
    <row r="238" spans="1:9">
      <c r="C238" s="148" t="s">
        <v>9</v>
      </c>
      <c r="D238" s="148"/>
      <c r="E238" s="148" t="s">
        <v>10</v>
      </c>
      <c r="F238" s="148"/>
      <c r="G238" s="13">
        <v>0</v>
      </c>
      <c r="H238" s="13">
        <v>3000</v>
      </c>
      <c r="I238" s="13">
        <f>G238+H238</f>
        <v>3000</v>
      </c>
    </row>
    <row r="239" spans="1:9" ht="12.75" customHeight="1">
      <c r="A239" s="9"/>
      <c r="B239" s="146" t="s">
        <v>262</v>
      </c>
      <c r="C239" s="146"/>
      <c r="D239" s="146"/>
      <c r="E239" s="146"/>
      <c r="F239" s="146"/>
      <c r="G239" s="85">
        <f t="shared" ref="G239" si="62">G240+G245+G248+G251</f>
        <v>18000</v>
      </c>
      <c r="H239" s="85">
        <f t="shared" ref="H239" si="63">H240+H245+H248+H251</f>
        <v>12000</v>
      </c>
      <c r="I239" s="85">
        <f t="shared" ref="I239" si="64">I240+I245+I248+I251</f>
        <v>30000</v>
      </c>
    </row>
    <row r="240" spans="1:9" ht="12.75" customHeight="1">
      <c r="A240" s="10"/>
      <c r="B240" s="147" t="s">
        <v>34</v>
      </c>
      <c r="C240" s="147"/>
      <c r="D240" s="147"/>
      <c r="E240" s="147"/>
      <c r="F240" s="147"/>
      <c r="G240" s="11">
        <f t="shared" ref="G240" si="65">G241+G243</f>
        <v>0</v>
      </c>
      <c r="H240" s="11">
        <f t="shared" ref="H240" si="66">H241+H243</f>
        <v>5000</v>
      </c>
      <c r="I240" s="11">
        <f t="shared" ref="I240" si="67">I241+I243</f>
        <v>5000</v>
      </c>
    </row>
    <row r="241" spans="1:9">
      <c r="C241" s="148" t="s">
        <v>5</v>
      </c>
      <c r="D241" s="148"/>
      <c r="E241" s="148" t="s">
        <v>6</v>
      </c>
      <c r="F241" s="148"/>
      <c r="G241" s="13">
        <f>G242</f>
        <v>0</v>
      </c>
      <c r="H241" s="13">
        <f>H242</f>
        <v>5000</v>
      </c>
      <c r="I241" s="13">
        <f>I242</f>
        <v>5000</v>
      </c>
    </row>
    <row r="242" spans="1:9">
      <c r="C242" s="148" t="s">
        <v>9</v>
      </c>
      <c r="D242" s="148"/>
      <c r="E242" s="148" t="s">
        <v>10</v>
      </c>
      <c r="F242" s="148"/>
      <c r="G242" s="13">
        <v>0</v>
      </c>
      <c r="H242" s="13">
        <v>5000</v>
      </c>
      <c r="I242" s="13">
        <f>G242+H242</f>
        <v>5000</v>
      </c>
    </row>
    <row r="243" spans="1:9">
      <c r="C243" s="148" t="s">
        <v>16</v>
      </c>
      <c r="D243" s="148"/>
      <c r="E243" s="148" t="s">
        <v>31</v>
      </c>
      <c r="F243" s="148"/>
      <c r="G243" s="13">
        <f>G244</f>
        <v>0</v>
      </c>
      <c r="H243" s="13">
        <f>H244</f>
        <v>0</v>
      </c>
      <c r="I243" s="13">
        <f>I244</f>
        <v>0</v>
      </c>
    </row>
    <row r="244" spans="1:9">
      <c r="C244" s="148" t="s">
        <v>17</v>
      </c>
      <c r="D244" s="148"/>
      <c r="E244" s="148" t="s">
        <v>32</v>
      </c>
      <c r="F244" s="148"/>
      <c r="G244" s="13">
        <v>0</v>
      </c>
      <c r="H244" s="13">
        <v>0</v>
      </c>
      <c r="I244" s="13">
        <f>G244+H244</f>
        <v>0</v>
      </c>
    </row>
    <row r="245" spans="1:9" ht="12.75" customHeight="1">
      <c r="A245" s="10"/>
      <c r="B245" s="147" t="s">
        <v>50</v>
      </c>
      <c r="C245" s="147"/>
      <c r="D245" s="147"/>
      <c r="E245" s="147"/>
      <c r="F245" s="147"/>
      <c r="G245" s="11">
        <f t="shared" ref="G245:I246" si="68">G246</f>
        <v>1500</v>
      </c>
      <c r="H245" s="11">
        <f t="shared" si="68"/>
        <v>0</v>
      </c>
      <c r="I245" s="11">
        <f t="shared" si="68"/>
        <v>1500</v>
      </c>
    </row>
    <row r="246" spans="1:9">
      <c r="C246" s="148" t="s">
        <v>5</v>
      </c>
      <c r="D246" s="148"/>
      <c r="E246" s="148" t="s">
        <v>6</v>
      </c>
      <c r="F246" s="148"/>
      <c r="G246" s="13">
        <f t="shared" si="68"/>
        <v>1500</v>
      </c>
      <c r="H246" s="13">
        <f t="shared" si="68"/>
        <v>0</v>
      </c>
      <c r="I246" s="13">
        <f t="shared" si="68"/>
        <v>1500</v>
      </c>
    </row>
    <row r="247" spans="1:9">
      <c r="C247" s="148" t="s">
        <v>9</v>
      </c>
      <c r="D247" s="148"/>
      <c r="E247" s="148" t="s">
        <v>10</v>
      </c>
      <c r="F247" s="148"/>
      <c r="G247" s="13">
        <v>1500</v>
      </c>
      <c r="H247" s="13">
        <v>0</v>
      </c>
      <c r="I247" s="13">
        <f>G247+H247</f>
        <v>1500</v>
      </c>
    </row>
    <row r="248" spans="1:9" ht="12.75" customHeight="1">
      <c r="A248" s="10"/>
      <c r="B248" s="147" t="s">
        <v>38</v>
      </c>
      <c r="C248" s="147"/>
      <c r="D248" s="147"/>
      <c r="E248" s="147"/>
      <c r="F248" s="147"/>
      <c r="G248" s="11">
        <f t="shared" ref="G248:I249" si="69">G249</f>
        <v>1500</v>
      </c>
      <c r="H248" s="11">
        <f t="shared" si="69"/>
        <v>0</v>
      </c>
      <c r="I248" s="11">
        <f t="shared" si="69"/>
        <v>1500</v>
      </c>
    </row>
    <row r="249" spans="1:9">
      <c r="C249" s="148" t="s">
        <v>5</v>
      </c>
      <c r="D249" s="148"/>
      <c r="E249" s="148" t="s">
        <v>6</v>
      </c>
      <c r="F249" s="148"/>
      <c r="G249" s="13">
        <f t="shared" si="69"/>
        <v>1500</v>
      </c>
      <c r="H249" s="13">
        <f t="shared" si="69"/>
        <v>0</v>
      </c>
      <c r="I249" s="13">
        <f t="shared" si="69"/>
        <v>1500</v>
      </c>
    </row>
    <row r="250" spans="1:9">
      <c r="C250" s="148" t="s">
        <v>9</v>
      </c>
      <c r="D250" s="148"/>
      <c r="E250" s="148" t="s">
        <v>10</v>
      </c>
      <c r="F250" s="148"/>
      <c r="G250" s="13">
        <v>1500</v>
      </c>
      <c r="H250" s="13">
        <v>0</v>
      </c>
      <c r="I250" s="13">
        <f>G250+H250</f>
        <v>1500</v>
      </c>
    </row>
    <row r="251" spans="1:9" ht="12.75" customHeight="1">
      <c r="A251" s="10"/>
      <c r="B251" s="147" t="s">
        <v>41</v>
      </c>
      <c r="C251" s="147"/>
      <c r="D251" s="147"/>
      <c r="E251" s="147"/>
      <c r="F251" s="147"/>
      <c r="G251" s="11">
        <f t="shared" ref="G251" si="70">G252+G254</f>
        <v>15000</v>
      </c>
      <c r="H251" s="11">
        <f t="shared" ref="H251" si="71">H252+H254</f>
        <v>7000</v>
      </c>
      <c r="I251" s="11">
        <f t="shared" ref="I251" si="72">I252+I254</f>
        <v>22000</v>
      </c>
    </row>
    <row r="252" spans="1:9">
      <c r="C252" s="148" t="s">
        <v>5</v>
      </c>
      <c r="D252" s="148"/>
      <c r="E252" s="148" t="s">
        <v>6</v>
      </c>
      <c r="F252" s="148"/>
      <c r="G252" s="13">
        <f t="shared" ref="G252:I252" si="73">G253</f>
        <v>15000</v>
      </c>
      <c r="H252" s="13">
        <f t="shared" si="73"/>
        <v>7000</v>
      </c>
      <c r="I252" s="13">
        <f t="shared" si="73"/>
        <v>22000</v>
      </c>
    </row>
    <row r="253" spans="1:9">
      <c r="C253" s="148" t="s">
        <v>9</v>
      </c>
      <c r="D253" s="148"/>
      <c r="E253" s="148" t="s">
        <v>10</v>
      </c>
      <c r="F253" s="148"/>
      <c r="G253" s="13">
        <v>15000</v>
      </c>
      <c r="H253" s="13">
        <v>7000</v>
      </c>
      <c r="I253" s="13">
        <f>G253+H253</f>
        <v>22000</v>
      </c>
    </row>
    <row r="254" spans="1:9">
      <c r="C254" s="148" t="s">
        <v>16</v>
      </c>
      <c r="D254" s="148"/>
      <c r="E254" s="148" t="s">
        <v>31</v>
      </c>
      <c r="F254" s="148"/>
      <c r="G254" s="13">
        <f t="shared" ref="G254:I254" si="74">G255</f>
        <v>0</v>
      </c>
      <c r="H254" s="13">
        <f t="shared" si="74"/>
        <v>0</v>
      </c>
      <c r="I254" s="13">
        <f t="shared" si="74"/>
        <v>0</v>
      </c>
    </row>
    <row r="255" spans="1:9">
      <c r="C255" s="148" t="s">
        <v>17</v>
      </c>
      <c r="D255" s="148"/>
      <c r="E255" s="148" t="s">
        <v>32</v>
      </c>
      <c r="F255" s="148"/>
      <c r="G255" s="13">
        <v>0</v>
      </c>
      <c r="H255" s="13">
        <v>0</v>
      </c>
      <c r="I255" s="13">
        <f>G255+H255</f>
        <v>0</v>
      </c>
    </row>
    <row r="256" spans="1:9" ht="12.6" customHeight="1">
      <c r="A256" s="9"/>
      <c r="B256" s="146" t="s">
        <v>301</v>
      </c>
      <c r="C256" s="146"/>
      <c r="D256" s="146"/>
      <c r="E256" s="146"/>
      <c r="F256" s="146"/>
      <c r="G256" s="85">
        <f t="shared" ref="G256:I257" si="75">G257</f>
        <v>20000</v>
      </c>
      <c r="H256" s="85">
        <f t="shared" si="75"/>
        <v>0</v>
      </c>
      <c r="I256" s="85">
        <f t="shared" si="75"/>
        <v>20000</v>
      </c>
    </row>
    <row r="257" spans="1:9" ht="12.75" customHeight="1">
      <c r="A257" s="10"/>
      <c r="B257" s="147" t="s">
        <v>30</v>
      </c>
      <c r="C257" s="147"/>
      <c r="D257" s="147"/>
      <c r="E257" s="147"/>
      <c r="F257" s="147"/>
      <c r="G257" s="11">
        <f t="shared" si="75"/>
        <v>20000</v>
      </c>
      <c r="H257" s="11">
        <f t="shared" si="75"/>
        <v>0</v>
      </c>
      <c r="I257" s="11">
        <f t="shared" si="75"/>
        <v>20000</v>
      </c>
    </row>
    <row r="258" spans="1:9">
      <c r="C258" s="148" t="s">
        <v>5</v>
      </c>
      <c r="D258" s="148"/>
      <c r="E258" s="148" t="s">
        <v>6</v>
      </c>
      <c r="F258" s="148"/>
      <c r="G258" s="13">
        <f>G259</f>
        <v>20000</v>
      </c>
      <c r="H258" s="13">
        <f>H259</f>
        <v>0</v>
      </c>
      <c r="I258" s="13">
        <f>I259</f>
        <v>20000</v>
      </c>
    </row>
    <row r="259" spans="1:9">
      <c r="C259" s="148" t="s">
        <v>9</v>
      </c>
      <c r="D259" s="148"/>
      <c r="E259" s="148" t="s">
        <v>10</v>
      </c>
      <c r="F259" s="148"/>
      <c r="G259" s="13">
        <v>20000</v>
      </c>
      <c r="H259" s="13">
        <v>0</v>
      </c>
      <c r="I259" s="13">
        <f>G259+H259</f>
        <v>20000</v>
      </c>
    </row>
    <row r="260" spans="1:9" ht="25.9" customHeight="1">
      <c r="A260" s="9"/>
      <c r="B260" s="146" t="s">
        <v>261</v>
      </c>
      <c r="C260" s="146"/>
      <c r="D260" s="146"/>
      <c r="E260" s="146"/>
      <c r="F260" s="146"/>
      <c r="G260" s="85">
        <f t="shared" ref="G260:I261" si="76">G261</f>
        <v>10000</v>
      </c>
      <c r="H260" s="85">
        <f t="shared" si="76"/>
        <v>10000</v>
      </c>
      <c r="I260" s="85">
        <f t="shared" si="76"/>
        <v>20000</v>
      </c>
    </row>
    <row r="261" spans="1:9" ht="12.75" customHeight="1">
      <c r="A261" s="10"/>
      <c r="B261" s="147" t="s">
        <v>41</v>
      </c>
      <c r="C261" s="147"/>
      <c r="D261" s="147"/>
      <c r="E261" s="147"/>
      <c r="F261" s="147"/>
      <c r="G261" s="11">
        <f t="shared" si="76"/>
        <v>10000</v>
      </c>
      <c r="H261" s="11">
        <f t="shared" si="76"/>
        <v>10000</v>
      </c>
      <c r="I261" s="11">
        <f t="shared" si="76"/>
        <v>20000</v>
      </c>
    </row>
    <row r="262" spans="1:9">
      <c r="C262" s="148" t="s">
        <v>5</v>
      </c>
      <c r="D262" s="148"/>
      <c r="E262" s="148" t="s">
        <v>6</v>
      </c>
      <c r="F262" s="148"/>
      <c r="G262" s="13">
        <f>G263</f>
        <v>10000</v>
      </c>
      <c r="H262" s="13">
        <f>H263</f>
        <v>10000</v>
      </c>
      <c r="I262" s="13">
        <f>I263</f>
        <v>20000</v>
      </c>
    </row>
    <row r="263" spans="1:9">
      <c r="C263" s="148" t="s">
        <v>9</v>
      </c>
      <c r="D263" s="148"/>
      <c r="E263" s="148" t="s">
        <v>10</v>
      </c>
      <c r="F263" s="148"/>
      <c r="G263" s="13">
        <v>10000</v>
      </c>
      <c r="H263" s="13">
        <v>10000</v>
      </c>
      <c r="I263" s="13">
        <f>G263+H263</f>
        <v>20000</v>
      </c>
    </row>
    <row r="264" spans="1:9" ht="12.75" customHeight="1">
      <c r="A264" s="9"/>
      <c r="B264" s="146" t="s">
        <v>293</v>
      </c>
      <c r="C264" s="146"/>
      <c r="D264" s="146"/>
      <c r="E264" s="146"/>
      <c r="F264" s="146"/>
      <c r="G264" s="85">
        <f>G265+G268+G271</f>
        <v>21000</v>
      </c>
      <c r="H264" s="85">
        <f>H265+H268+H271</f>
        <v>0</v>
      </c>
      <c r="I264" s="85">
        <f>I265+I268+I271</f>
        <v>21000</v>
      </c>
    </row>
    <row r="265" spans="1:9" ht="12.75" customHeight="1">
      <c r="A265" s="10"/>
      <c r="B265" s="147" t="s">
        <v>34</v>
      </c>
      <c r="C265" s="147"/>
      <c r="D265" s="147"/>
      <c r="E265" s="147"/>
      <c r="F265" s="147"/>
      <c r="G265" s="11">
        <f t="shared" ref="G265:I266" si="77">G266</f>
        <v>1000</v>
      </c>
      <c r="H265" s="11">
        <f t="shared" si="77"/>
        <v>0</v>
      </c>
      <c r="I265" s="11">
        <f t="shared" si="77"/>
        <v>1000</v>
      </c>
    </row>
    <row r="266" spans="1:9">
      <c r="C266" s="148" t="s">
        <v>5</v>
      </c>
      <c r="D266" s="148"/>
      <c r="E266" s="148" t="s">
        <v>6</v>
      </c>
      <c r="F266" s="148"/>
      <c r="G266" s="13">
        <f t="shared" si="77"/>
        <v>1000</v>
      </c>
      <c r="H266" s="13">
        <f t="shared" si="77"/>
        <v>0</v>
      </c>
      <c r="I266" s="13">
        <f t="shared" si="77"/>
        <v>1000</v>
      </c>
    </row>
    <row r="267" spans="1:9">
      <c r="C267" s="148" t="s">
        <v>9</v>
      </c>
      <c r="D267" s="148"/>
      <c r="E267" s="148" t="s">
        <v>10</v>
      </c>
      <c r="F267" s="148"/>
      <c r="G267" s="13">
        <v>1000</v>
      </c>
      <c r="H267" s="13">
        <v>0</v>
      </c>
      <c r="I267" s="13">
        <f>G267+H267</f>
        <v>1000</v>
      </c>
    </row>
    <row r="268" spans="1:9" ht="12.75" customHeight="1">
      <c r="A268" s="10"/>
      <c r="B268" s="147" t="s">
        <v>30</v>
      </c>
      <c r="C268" s="147"/>
      <c r="D268" s="147"/>
      <c r="E268" s="147"/>
      <c r="F268" s="147"/>
      <c r="G268" s="11">
        <f t="shared" ref="G268:I269" si="78">G269</f>
        <v>10000</v>
      </c>
      <c r="H268" s="11">
        <f t="shared" si="78"/>
        <v>0</v>
      </c>
      <c r="I268" s="11">
        <f t="shared" si="78"/>
        <v>10000</v>
      </c>
    </row>
    <row r="269" spans="1:9">
      <c r="C269" s="148" t="s">
        <v>5</v>
      </c>
      <c r="D269" s="148"/>
      <c r="E269" s="148" t="s">
        <v>6</v>
      </c>
      <c r="F269" s="148"/>
      <c r="G269" s="13">
        <f t="shared" si="78"/>
        <v>10000</v>
      </c>
      <c r="H269" s="13">
        <f t="shared" si="78"/>
        <v>0</v>
      </c>
      <c r="I269" s="13">
        <f t="shared" si="78"/>
        <v>10000</v>
      </c>
    </row>
    <row r="270" spans="1:9">
      <c r="C270" s="148" t="s">
        <v>9</v>
      </c>
      <c r="D270" s="148"/>
      <c r="E270" s="148" t="s">
        <v>10</v>
      </c>
      <c r="F270" s="148"/>
      <c r="G270" s="13">
        <v>10000</v>
      </c>
      <c r="H270" s="13">
        <v>0</v>
      </c>
      <c r="I270" s="13">
        <f>G270+H270</f>
        <v>10000</v>
      </c>
    </row>
    <row r="271" spans="1:9" ht="12.75" customHeight="1">
      <c r="A271" s="10"/>
      <c r="B271" s="147" t="s">
        <v>41</v>
      </c>
      <c r="C271" s="147"/>
      <c r="D271" s="147"/>
      <c r="E271" s="147"/>
      <c r="F271" s="147"/>
      <c r="G271" s="11">
        <f t="shared" ref="G271:I272" si="79">G272</f>
        <v>10000</v>
      </c>
      <c r="H271" s="11">
        <f t="shared" si="79"/>
        <v>0</v>
      </c>
      <c r="I271" s="11">
        <f t="shared" si="79"/>
        <v>10000</v>
      </c>
    </row>
    <row r="272" spans="1:9">
      <c r="C272" s="148" t="s">
        <v>5</v>
      </c>
      <c r="D272" s="148"/>
      <c r="E272" s="148" t="s">
        <v>6</v>
      </c>
      <c r="F272" s="148"/>
      <c r="G272" s="13">
        <f t="shared" si="79"/>
        <v>10000</v>
      </c>
      <c r="H272" s="13">
        <f t="shared" si="79"/>
        <v>0</v>
      </c>
      <c r="I272" s="13">
        <f t="shared" si="79"/>
        <v>10000</v>
      </c>
    </row>
    <row r="273" spans="1:9">
      <c r="C273" s="148" t="s">
        <v>9</v>
      </c>
      <c r="D273" s="148"/>
      <c r="E273" s="148" t="s">
        <v>10</v>
      </c>
      <c r="F273" s="148"/>
      <c r="G273" s="13">
        <v>10000</v>
      </c>
      <c r="H273" s="13">
        <v>0</v>
      </c>
      <c r="I273" s="13">
        <f>G273+H273</f>
        <v>10000</v>
      </c>
    </row>
    <row r="274" spans="1:9" ht="12.75" customHeight="1">
      <c r="A274" s="9"/>
      <c r="B274" s="146" t="s">
        <v>272</v>
      </c>
      <c r="C274" s="146"/>
      <c r="D274" s="146"/>
      <c r="E274" s="146"/>
      <c r="F274" s="146"/>
      <c r="G274" s="85">
        <f>G275+G278</f>
        <v>10000</v>
      </c>
      <c r="H274" s="85">
        <f>H275+H278</f>
        <v>5000</v>
      </c>
      <c r="I274" s="85">
        <f>I275+I278</f>
        <v>15000</v>
      </c>
    </row>
    <row r="275" spans="1:9" ht="12.75" customHeight="1">
      <c r="A275" s="10"/>
      <c r="B275" s="147" t="s">
        <v>30</v>
      </c>
      <c r="C275" s="147"/>
      <c r="D275" s="147"/>
      <c r="E275" s="147"/>
      <c r="F275" s="147"/>
      <c r="G275" s="11">
        <f t="shared" ref="G275:I276" si="80">G276</f>
        <v>5000</v>
      </c>
      <c r="H275" s="11">
        <f t="shared" si="80"/>
        <v>5000</v>
      </c>
      <c r="I275" s="11">
        <f t="shared" si="80"/>
        <v>10000</v>
      </c>
    </row>
    <row r="276" spans="1:9">
      <c r="C276" s="148" t="s">
        <v>5</v>
      </c>
      <c r="D276" s="148"/>
      <c r="E276" s="148" t="s">
        <v>6</v>
      </c>
      <c r="F276" s="148"/>
      <c r="G276" s="13">
        <f t="shared" si="80"/>
        <v>5000</v>
      </c>
      <c r="H276" s="13">
        <f t="shared" si="80"/>
        <v>5000</v>
      </c>
      <c r="I276" s="13">
        <f t="shared" si="80"/>
        <v>10000</v>
      </c>
    </row>
    <row r="277" spans="1:9">
      <c r="C277" s="148" t="s">
        <v>9</v>
      </c>
      <c r="D277" s="148"/>
      <c r="E277" s="148" t="s">
        <v>10</v>
      </c>
      <c r="F277" s="148"/>
      <c r="G277" s="13">
        <v>5000</v>
      </c>
      <c r="H277" s="13">
        <v>5000</v>
      </c>
      <c r="I277" s="13">
        <f>G277+H277</f>
        <v>10000</v>
      </c>
    </row>
    <row r="278" spans="1:9" ht="12.75" customHeight="1">
      <c r="A278" s="10"/>
      <c r="B278" s="147" t="s">
        <v>41</v>
      </c>
      <c r="C278" s="147"/>
      <c r="D278" s="147"/>
      <c r="E278" s="147"/>
      <c r="F278" s="147"/>
      <c r="G278" s="11">
        <f t="shared" ref="G278:I279" si="81">G279</f>
        <v>5000</v>
      </c>
      <c r="H278" s="11">
        <f t="shared" si="81"/>
        <v>0</v>
      </c>
      <c r="I278" s="11">
        <f t="shared" si="81"/>
        <v>5000</v>
      </c>
    </row>
    <row r="279" spans="1:9">
      <c r="C279" s="148" t="s">
        <v>5</v>
      </c>
      <c r="D279" s="148"/>
      <c r="E279" s="148" t="s">
        <v>6</v>
      </c>
      <c r="F279" s="148"/>
      <c r="G279" s="13">
        <f t="shared" si="81"/>
        <v>5000</v>
      </c>
      <c r="H279" s="13">
        <f t="shared" si="81"/>
        <v>0</v>
      </c>
      <c r="I279" s="13">
        <f t="shared" si="81"/>
        <v>5000</v>
      </c>
    </row>
    <row r="280" spans="1:9">
      <c r="C280" s="148" t="s">
        <v>9</v>
      </c>
      <c r="D280" s="148"/>
      <c r="E280" s="148" t="s">
        <v>10</v>
      </c>
      <c r="F280" s="148"/>
      <c r="G280" s="13">
        <v>5000</v>
      </c>
      <c r="H280" s="13">
        <v>0</v>
      </c>
      <c r="I280" s="13">
        <f>G280+H280</f>
        <v>5000</v>
      </c>
    </row>
    <row r="281" spans="1:9" ht="12.75" customHeight="1">
      <c r="A281" s="9"/>
      <c r="B281" s="146" t="s">
        <v>271</v>
      </c>
      <c r="C281" s="146"/>
      <c r="D281" s="146"/>
      <c r="E281" s="146"/>
      <c r="F281" s="146"/>
      <c r="G281" s="85">
        <f>G282+G285</f>
        <v>30000</v>
      </c>
      <c r="H281" s="85">
        <f>H282+H285</f>
        <v>25000</v>
      </c>
      <c r="I281" s="85">
        <f>I282+I285</f>
        <v>55000</v>
      </c>
    </row>
    <row r="282" spans="1:9" ht="12.75" customHeight="1">
      <c r="A282" s="10"/>
      <c r="B282" s="147" t="s">
        <v>38</v>
      </c>
      <c r="C282" s="147"/>
      <c r="D282" s="147"/>
      <c r="E282" s="147"/>
      <c r="F282" s="147"/>
      <c r="G282" s="11">
        <f t="shared" ref="G282:I283" si="82">G283</f>
        <v>10000</v>
      </c>
      <c r="H282" s="11">
        <f t="shared" si="82"/>
        <v>0</v>
      </c>
      <c r="I282" s="11">
        <f t="shared" si="82"/>
        <v>10000</v>
      </c>
    </row>
    <row r="283" spans="1:9">
      <c r="C283" s="148" t="s">
        <v>5</v>
      </c>
      <c r="D283" s="148"/>
      <c r="E283" s="148" t="s">
        <v>6</v>
      </c>
      <c r="F283" s="148"/>
      <c r="G283" s="13">
        <f t="shared" si="82"/>
        <v>10000</v>
      </c>
      <c r="H283" s="13">
        <f t="shared" si="82"/>
        <v>0</v>
      </c>
      <c r="I283" s="13">
        <f t="shared" si="82"/>
        <v>10000</v>
      </c>
    </row>
    <row r="284" spans="1:9">
      <c r="C284" s="148" t="s">
        <v>9</v>
      </c>
      <c r="D284" s="148"/>
      <c r="E284" s="148" t="s">
        <v>10</v>
      </c>
      <c r="F284" s="148"/>
      <c r="G284" s="13">
        <v>10000</v>
      </c>
      <c r="H284" s="13">
        <v>0</v>
      </c>
      <c r="I284" s="13">
        <f>G284+H284</f>
        <v>10000</v>
      </c>
    </row>
    <row r="285" spans="1:9" ht="12.75" customHeight="1">
      <c r="A285" s="10"/>
      <c r="B285" s="147" t="s">
        <v>30</v>
      </c>
      <c r="C285" s="147"/>
      <c r="D285" s="147"/>
      <c r="E285" s="147"/>
      <c r="F285" s="147"/>
      <c r="G285" s="11">
        <f t="shared" ref="G285:I286" si="83">G286</f>
        <v>20000</v>
      </c>
      <c r="H285" s="11">
        <f t="shared" si="83"/>
        <v>25000</v>
      </c>
      <c r="I285" s="11">
        <f t="shared" si="83"/>
        <v>45000</v>
      </c>
    </row>
    <row r="286" spans="1:9">
      <c r="C286" s="148" t="s">
        <v>5</v>
      </c>
      <c r="D286" s="148"/>
      <c r="E286" s="148" t="s">
        <v>6</v>
      </c>
      <c r="F286" s="148"/>
      <c r="G286" s="13">
        <f t="shared" si="83"/>
        <v>20000</v>
      </c>
      <c r="H286" s="13">
        <f t="shared" si="83"/>
        <v>25000</v>
      </c>
      <c r="I286" s="13">
        <f t="shared" si="83"/>
        <v>45000</v>
      </c>
    </row>
    <row r="287" spans="1:9">
      <c r="C287" s="148" t="s">
        <v>9</v>
      </c>
      <c r="D287" s="148"/>
      <c r="E287" s="148" t="s">
        <v>10</v>
      </c>
      <c r="F287" s="148"/>
      <c r="G287" s="13">
        <v>20000</v>
      </c>
      <c r="H287" s="13">
        <v>25000</v>
      </c>
      <c r="I287" s="13">
        <f>G287+H287</f>
        <v>45000</v>
      </c>
    </row>
    <row r="288" spans="1:9" ht="12.75" customHeight="1">
      <c r="A288" s="9"/>
      <c r="B288" s="146" t="s">
        <v>263</v>
      </c>
      <c r="C288" s="146"/>
      <c r="D288" s="146"/>
      <c r="E288" s="146"/>
      <c r="F288" s="146"/>
      <c r="G288" s="85">
        <f>G289+G292</f>
        <v>5000</v>
      </c>
      <c r="H288" s="85">
        <f>H289+H292</f>
        <v>25000</v>
      </c>
      <c r="I288" s="85">
        <f>I289+I292</f>
        <v>30000</v>
      </c>
    </row>
    <row r="289" spans="1:9" ht="12.75" customHeight="1">
      <c r="A289" s="10"/>
      <c r="B289" s="147" t="s">
        <v>38</v>
      </c>
      <c r="C289" s="147"/>
      <c r="D289" s="147"/>
      <c r="E289" s="147"/>
      <c r="F289" s="147"/>
      <c r="G289" s="11">
        <f t="shared" ref="G289:I290" si="84">G290</f>
        <v>1000</v>
      </c>
      <c r="H289" s="11">
        <f t="shared" si="84"/>
        <v>9000</v>
      </c>
      <c r="I289" s="11">
        <f t="shared" si="84"/>
        <v>10000</v>
      </c>
    </row>
    <row r="290" spans="1:9">
      <c r="C290" s="148" t="s">
        <v>5</v>
      </c>
      <c r="D290" s="148"/>
      <c r="E290" s="148" t="s">
        <v>6</v>
      </c>
      <c r="F290" s="148"/>
      <c r="G290" s="13">
        <f t="shared" si="84"/>
        <v>1000</v>
      </c>
      <c r="H290" s="13">
        <f t="shared" si="84"/>
        <v>9000</v>
      </c>
      <c r="I290" s="13">
        <f t="shared" si="84"/>
        <v>10000</v>
      </c>
    </row>
    <row r="291" spans="1:9">
      <c r="C291" s="148" t="s">
        <v>9</v>
      </c>
      <c r="D291" s="148"/>
      <c r="E291" s="148" t="s">
        <v>10</v>
      </c>
      <c r="F291" s="148"/>
      <c r="G291" s="13">
        <v>1000</v>
      </c>
      <c r="H291" s="13">
        <v>9000</v>
      </c>
      <c r="I291" s="13">
        <f>G291+H291</f>
        <v>10000</v>
      </c>
    </row>
    <row r="292" spans="1:9" ht="12.75" customHeight="1">
      <c r="A292" s="10"/>
      <c r="B292" s="147" t="s">
        <v>30</v>
      </c>
      <c r="C292" s="147"/>
      <c r="D292" s="147"/>
      <c r="E292" s="147"/>
      <c r="F292" s="147"/>
      <c r="G292" s="11">
        <f t="shared" ref="G292:I293" si="85">G293</f>
        <v>4000</v>
      </c>
      <c r="H292" s="11">
        <f t="shared" si="85"/>
        <v>16000</v>
      </c>
      <c r="I292" s="11">
        <f t="shared" si="85"/>
        <v>20000</v>
      </c>
    </row>
    <row r="293" spans="1:9">
      <c r="C293" s="148" t="s">
        <v>5</v>
      </c>
      <c r="D293" s="148"/>
      <c r="E293" s="148" t="s">
        <v>6</v>
      </c>
      <c r="F293" s="148"/>
      <c r="G293" s="13">
        <f t="shared" si="85"/>
        <v>4000</v>
      </c>
      <c r="H293" s="13">
        <f t="shared" si="85"/>
        <v>16000</v>
      </c>
      <c r="I293" s="13">
        <f t="shared" si="85"/>
        <v>20000</v>
      </c>
    </row>
    <row r="294" spans="1:9">
      <c r="C294" s="148" t="s">
        <v>9</v>
      </c>
      <c r="D294" s="148"/>
      <c r="E294" s="148" t="s">
        <v>10</v>
      </c>
      <c r="F294" s="148"/>
      <c r="G294" s="13">
        <v>4000</v>
      </c>
      <c r="H294" s="13">
        <v>16000</v>
      </c>
      <c r="I294" s="13">
        <f>G294+H294</f>
        <v>20000</v>
      </c>
    </row>
    <row r="295" spans="1:9">
      <c r="C295" s="12"/>
      <c r="D295" s="12"/>
      <c r="E295" s="12"/>
      <c r="F295" s="12"/>
      <c r="G295" s="13"/>
      <c r="H295" s="13"/>
      <c r="I295" s="13"/>
    </row>
    <row r="296" spans="1:9" ht="12.75" customHeight="1">
      <c r="A296" s="7"/>
      <c r="B296" s="151" t="s">
        <v>64</v>
      </c>
      <c r="C296" s="151"/>
      <c r="D296" s="151"/>
      <c r="E296" s="151"/>
      <c r="F296" s="151"/>
      <c r="G296" s="8">
        <f t="shared" ref="G296:I296" si="86">G297+G304</f>
        <v>40000</v>
      </c>
      <c r="H296" s="8">
        <f t="shared" si="86"/>
        <v>0</v>
      </c>
      <c r="I296" s="8">
        <f t="shared" si="86"/>
        <v>40000</v>
      </c>
    </row>
    <row r="297" spans="1:9" ht="12.75" customHeight="1">
      <c r="A297" s="9"/>
      <c r="B297" s="146" t="s">
        <v>299</v>
      </c>
      <c r="C297" s="146"/>
      <c r="D297" s="146"/>
      <c r="E297" s="146"/>
      <c r="F297" s="146"/>
      <c r="G297" s="85">
        <f>G298+G301</f>
        <v>30000</v>
      </c>
      <c r="H297" s="85">
        <f>H298+H301</f>
        <v>0</v>
      </c>
      <c r="I297" s="85">
        <f>I298+I301</f>
        <v>30000</v>
      </c>
    </row>
    <row r="298" spans="1:9" ht="12.75" customHeight="1">
      <c r="A298" s="10"/>
      <c r="B298" s="147" t="s">
        <v>30</v>
      </c>
      <c r="C298" s="147"/>
      <c r="D298" s="147"/>
      <c r="E298" s="147"/>
      <c r="F298" s="147"/>
      <c r="G298" s="11">
        <f t="shared" ref="G298:I299" si="87">G299</f>
        <v>20000</v>
      </c>
      <c r="H298" s="11">
        <f t="shared" si="87"/>
        <v>0</v>
      </c>
      <c r="I298" s="11">
        <f t="shared" si="87"/>
        <v>20000</v>
      </c>
    </row>
    <row r="299" spans="1:9">
      <c r="C299" s="148" t="s">
        <v>16</v>
      </c>
      <c r="D299" s="148"/>
      <c r="E299" s="148" t="s">
        <v>31</v>
      </c>
      <c r="F299" s="148"/>
      <c r="G299" s="13">
        <f t="shared" si="87"/>
        <v>20000</v>
      </c>
      <c r="H299" s="13">
        <f t="shared" si="87"/>
        <v>0</v>
      </c>
      <c r="I299" s="13">
        <f t="shared" si="87"/>
        <v>20000</v>
      </c>
    </row>
    <row r="300" spans="1:9">
      <c r="C300" s="148" t="s">
        <v>17</v>
      </c>
      <c r="D300" s="148"/>
      <c r="E300" s="148" t="s">
        <v>32</v>
      </c>
      <c r="F300" s="148"/>
      <c r="G300" s="13">
        <v>20000</v>
      </c>
      <c r="H300" s="13">
        <v>0</v>
      </c>
      <c r="I300" s="13">
        <f>G300+H300</f>
        <v>20000</v>
      </c>
    </row>
    <row r="301" spans="1:9" ht="12.75" customHeight="1">
      <c r="A301" s="10"/>
      <c r="B301" s="147" t="s">
        <v>41</v>
      </c>
      <c r="C301" s="147"/>
      <c r="D301" s="147"/>
      <c r="E301" s="147"/>
      <c r="F301" s="147"/>
      <c r="G301" s="11">
        <f t="shared" ref="G301:I302" si="88">G302</f>
        <v>10000</v>
      </c>
      <c r="H301" s="11">
        <f t="shared" si="88"/>
        <v>0</v>
      </c>
      <c r="I301" s="11">
        <f t="shared" si="88"/>
        <v>10000</v>
      </c>
    </row>
    <row r="302" spans="1:9">
      <c r="C302" s="148" t="s">
        <v>16</v>
      </c>
      <c r="D302" s="148"/>
      <c r="E302" s="148" t="s">
        <v>31</v>
      </c>
      <c r="F302" s="148"/>
      <c r="G302" s="13">
        <f t="shared" si="88"/>
        <v>10000</v>
      </c>
      <c r="H302" s="13">
        <f t="shared" si="88"/>
        <v>0</v>
      </c>
      <c r="I302" s="13">
        <f t="shared" si="88"/>
        <v>10000</v>
      </c>
    </row>
    <row r="303" spans="1:9">
      <c r="C303" s="148" t="s">
        <v>18</v>
      </c>
      <c r="D303" s="148"/>
      <c r="E303" s="148" t="s">
        <v>47</v>
      </c>
      <c r="F303" s="148"/>
      <c r="G303" s="13">
        <v>10000</v>
      </c>
      <c r="H303" s="13">
        <v>0</v>
      </c>
      <c r="I303" s="13">
        <f>G303+H303</f>
        <v>10000</v>
      </c>
    </row>
    <row r="304" spans="1:9" ht="12.75" customHeight="1">
      <c r="A304" s="9"/>
      <c r="B304" s="146" t="s">
        <v>300</v>
      </c>
      <c r="C304" s="146"/>
      <c r="D304" s="146"/>
      <c r="E304" s="146"/>
      <c r="F304" s="146"/>
      <c r="G304" s="85">
        <f>G305+G308</f>
        <v>10000</v>
      </c>
      <c r="H304" s="85">
        <f>H305+H308</f>
        <v>0</v>
      </c>
      <c r="I304" s="85">
        <f>I305+I308</f>
        <v>10000</v>
      </c>
    </row>
    <row r="305" spans="1:9" ht="12.75" customHeight="1">
      <c r="A305" s="10"/>
      <c r="B305" s="147" t="s">
        <v>30</v>
      </c>
      <c r="C305" s="147"/>
      <c r="D305" s="147"/>
      <c r="E305" s="147"/>
      <c r="F305" s="147"/>
      <c r="G305" s="11">
        <f t="shared" ref="G305:I306" si="89">G306</f>
        <v>5000</v>
      </c>
      <c r="H305" s="11">
        <f t="shared" si="89"/>
        <v>0</v>
      </c>
      <c r="I305" s="11">
        <f t="shared" si="89"/>
        <v>5000</v>
      </c>
    </row>
    <row r="306" spans="1:9">
      <c r="C306" s="148" t="s">
        <v>16</v>
      </c>
      <c r="D306" s="148"/>
      <c r="E306" s="148" t="s">
        <v>31</v>
      </c>
      <c r="F306" s="148"/>
      <c r="G306" s="13">
        <f t="shared" si="89"/>
        <v>5000</v>
      </c>
      <c r="H306" s="13">
        <f t="shared" si="89"/>
        <v>0</v>
      </c>
      <c r="I306" s="13">
        <f t="shared" si="89"/>
        <v>5000</v>
      </c>
    </row>
    <row r="307" spans="1:9">
      <c r="C307" s="148" t="s">
        <v>18</v>
      </c>
      <c r="D307" s="148"/>
      <c r="E307" s="148" t="s">
        <v>47</v>
      </c>
      <c r="F307" s="148"/>
      <c r="G307" s="13">
        <v>5000</v>
      </c>
      <c r="H307" s="13">
        <v>0</v>
      </c>
      <c r="I307" s="13">
        <f>G307+H307</f>
        <v>5000</v>
      </c>
    </row>
    <row r="308" spans="1:9" ht="12.75" customHeight="1">
      <c r="A308" s="10"/>
      <c r="B308" s="147" t="s">
        <v>41</v>
      </c>
      <c r="C308" s="147"/>
      <c r="D308" s="147"/>
      <c r="E308" s="147"/>
      <c r="F308" s="147"/>
      <c r="G308" s="11">
        <f t="shared" ref="G308:I309" si="90">G309</f>
        <v>5000</v>
      </c>
      <c r="H308" s="11">
        <f t="shared" si="90"/>
        <v>0</v>
      </c>
      <c r="I308" s="11">
        <f t="shared" si="90"/>
        <v>5000</v>
      </c>
    </row>
    <row r="309" spans="1:9">
      <c r="C309" s="148" t="s">
        <v>16</v>
      </c>
      <c r="D309" s="148"/>
      <c r="E309" s="148" t="s">
        <v>31</v>
      </c>
      <c r="F309" s="148"/>
      <c r="G309" s="13">
        <f t="shared" si="90"/>
        <v>5000</v>
      </c>
      <c r="H309" s="13">
        <f t="shared" si="90"/>
        <v>0</v>
      </c>
      <c r="I309" s="13">
        <f t="shared" si="90"/>
        <v>5000</v>
      </c>
    </row>
    <row r="310" spans="1:9">
      <c r="C310" s="148" t="s">
        <v>18</v>
      </c>
      <c r="D310" s="148"/>
      <c r="E310" s="148" t="s">
        <v>47</v>
      </c>
      <c r="F310" s="148"/>
      <c r="G310" s="13">
        <v>5000</v>
      </c>
      <c r="H310" s="13">
        <v>0</v>
      </c>
      <c r="I310" s="13">
        <f>G310+H310</f>
        <v>5000</v>
      </c>
    </row>
    <row r="311" spans="1:9">
      <c r="C311" s="12"/>
      <c r="D311" s="12"/>
      <c r="E311" s="12"/>
      <c r="F311" s="12"/>
      <c r="G311" s="13"/>
      <c r="H311" s="13"/>
      <c r="I311" s="13"/>
    </row>
    <row r="312" spans="1:9" ht="12.75" customHeight="1">
      <c r="A312" s="7"/>
      <c r="B312" s="151" t="s">
        <v>65</v>
      </c>
      <c r="C312" s="151"/>
      <c r="D312" s="151"/>
      <c r="E312" s="151"/>
      <c r="F312" s="151"/>
      <c r="G312" s="8">
        <f t="shared" ref="G312:I315" si="91">G313</f>
        <v>5000</v>
      </c>
      <c r="H312" s="8">
        <f t="shared" si="91"/>
        <v>0</v>
      </c>
      <c r="I312" s="8">
        <f t="shared" si="91"/>
        <v>5000</v>
      </c>
    </row>
    <row r="313" spans="1:9" ht="12.75" customHeight="1">
      <c r="A313" s="9"/>
      <c r="B313" s="146" t="s">
        <v>66</v>
      </c>
      <c r="C313" s="146"/>
      <c r="D313" s="146"/>
      <c r="E313" s="146"/>
      <c r="F313" s="146"/>
      <c r="G313" s="85">
        <f t="shared" si="91"/>
        <v>5000</v>
      </c>
      <c r="H313" s="85">
        <f t="shared" si="91"/>
        <v>0</v>
      </c>
      <c r="I313" s="85">
        <f t="shared" si="91"/>
        <v>5000</v>
      </c>
    </row>
    <row r="314" spans="1:9" ht="12.75" customHeight="1">
      <c r="A314" s="10"/>
      <c r="B314" s="147" t="s">
        <v>41</v>
      </c>
      <c r="C314" s="147"/>
      <c r="D314" s="147"/>
      <c r="E314" s="147"/>
      <c r="F314" s="147"/>
      <c r="G314" s="11">
        <f t="shared" si="91"/>
        <v>5000</v>
      </c>
      <c r="H314" s="11">
        <f t="shared" si="91"/>
        <v>0</v>
      </c>
      <c r="I314" s="11">
        <f t="shared" si="91"/>
        <v>5000</v>
      </c>
    </row>
    <row r="315" spans="1:9">
      <c r="C315" s="148" t="s">
        <v>5</v>
      </c>
      <c r="D315" s="148"/>
      <c r="E315" s="148" t="s">
        <v>6</v>
      </c>
      <c r="F315" s="148"/>
      <c r="G315" s="13">
        <f t="shared" si="91"/>
        <v>5000</v>
      </c>
      <c r="H315" s="13">
        <f t="shared" si="91"/>
        <v>0</v>
      </c>
      <c r="I315" s="13">
        <f t="shared" si="91"/>
        <v>5000</v>
      </c>
    </row>
    <row r="316" spans="1:9">
      <c r="C316" s="148" t="s">
        <v>14</v>
      </c>
      <c r="D316" s="148"/>
      <c r="E316" s="148" t="s">
        <v>15</v>
      </c>
      <c r="F316" s="148"/>
      <c r="G316" s="13">
        <v>5000</v>
      </c>
      <c r="H316" s="13">
        <v>0</v>
      </c>
      <c r="I316" s="13">
        <f>G316+H316</f>
        <v>5000</v>
      </c>
    </row>
    <row r="317" spans="1:9" ht="12.75" customHeight="1">
      <c r="A317" s="7"/>
      <c r="B317" s="151" t="s">
        <v>67</v>
      </c>
      <c r="C317" s="151"/>
      <c r="D317" s="151"/>
      <c r="E317" s="151"/>
      <c r="F317" s="151"/>
      <c r="G317" s="8">
        <f t="shared" ref="G317:I317" si="92">G318+G322+G326</f>
        <v>37500</v>
      </c>
      <c r="H317" s="8">
        <f t="shared" si="92"/>
        <v>130000</v>
      </c>
      <c r="I317" s="8">
        <f t="shared" si="92"/>
        <v>167500</v>
      </c>
    </row>
    <row r="318" spans="1:9" ht="12.75" customHeight="1">
      <c r="A318" s="9"/>
      <c r="B318" s="146" t="s">
        <v>68</v>
      </c>
      <c r="C318" s="146"/>
      <c r="D318" s="146"/>
      <c r="E318" s="146"/>
      <c r="F318" s="146"/>
      <c r="G318" s="85">
        <f t="shared" ref="G318:I320" si="93">G319</f>
        <v>10000</v>
      </c>
      <c r="H318" s="85">
        <f t="shared" si="93"/>
        <v>0</v>
      </c>
      <c r="I318" s="85">
        <f t="shared" si="93"/>
        <v>10000</v>
      </c>
    </row>
    <row r="319" spans="1:9" ht="12.75" customHeight="1">
      <c r="A319" s="10"/>
      <c r="B319" s="147" t="s">
        <v>41</v>
      </c>
      <c r="C319" s="147"/>
      <c r="D319" s="147"/>
      <c r="E319" s="147"/>
      <c r="F319" s="147"/>
      <c r="G319" s="11">
        <f t="shared" si="93"/>
        <v>10000</v>
      </c>
      <c r="H319" s="11">
        <f t="shared" si="93"/>
        <v>0</v>
      </c>
      <c r="I319" s="11">
        <f t="shared" si="93"/>
        <v>10000</v>
      </c>
    </row>
    <row r="320" spans="1:9">
      <c r="C320" s="148" t="s">
        <v>5</v>
      </c>
      <c r="D320" s="148"/>
      <c r="E320" s="148" t="s">
        <v>6</v>
      </c>
      <c r="F320" s="148"/>
      <c r="G320" s="13">
        <f t="shared" si="93"/>
        <v>10000</v>
      </c>
      <c r="H320" s="13">
        <f t="shared" si="93"/>
        <v>0</v>
      </c>
      <c r="I320" s="13">
        <f t="shared" si="93"/>
        <v>10000</v>
      </c>
    </row>
    <row r="321" spans="1:9" ht="16.899999999999999" customHeight="1">
      <c r="C321" s="148" t="s">
        <v>13</v>
      </c>
      <c r="D321" s="148"/>
      <c r="E321" s="152" t="s">
        <v>69</v>
      </c>
      <c r="F321" s="152"/>
      <c r="G321" s="13">
        <v>10000</v>
      </c>
      <c r="H321" s="13">
        <v>0</v>
      </c>
      <c r="I321" s="13">
        <f>G321+H321</f>
        <v>10000</v>
      </c>
    </row>
    <row r="322" spans="1:9" ht="12.75" customHeight="1">
      <c r="A322" s="9"/>
      <c r="B322" s="146" t="s">
        <v>70</v>
      </c>
      <c r="C322" s="146"/>
      <c r="D322" s="146"/>
      <c r="E322" s="146"/>
      <c r="F322" s="146"/>
      <c r="G322" s="85">
        <f t="shared" ref="G322:I323" si="94">G323</f>
        <v>7500</v>
      </c>
      <c r="H322" s="85">
        <f t="shared" si="94"/>
        <v>0</v>
      </c>
      <c r="I322" s="85">
        <f t="shared" si="94"/>
        <v>7500</v>
      </c>
    </row>
    <row r="323" spans="1:9" ht="12.75" customHeight="1">
      <c r="A323" s="10"/>
      <c r="B323" s="147" t="s">
        <v>41</v>
      </c>
      <c r="C323" s="147"/>
      <c r="D323" s="147"/>
      <c r="E323" s="147"/>
      <c r="F323" s="147"/>
      <c r="G323" s="11">
        <f t="shared" si="94"/>
        <v>7500</v>
      </c>
      <c r="H323" s="11">
        <f t="shared" si="94"/>
        <v>0</v>
      </c>
      <c r="I323" s="11">
        <f t="shared" si="94"/>
        <v>7500</v>
      </c>
    </row>
    <row r="324" spans="1:9">
      <c r="C324" s="148" t="s">
        <v>5</v>
      </c>
      <c r="D324" s="148"/>
      <c r="E324" s="148" t="s">
        <v>6</v>
      </c>
      <c r="F324" s="148"/>
      <c r="G324" s="13">
        <f>G325</f>
        <v>7500</v>
      </c>
      <c r="H324" s="13">
        <f>H325</f>
        <v>0</v>
      </c>
      <c r="I324" s="13">
        <f>I325</f>
        <v>7500</v>
      </c>
    </row>
    <row r="325" spans="1:9" ht="20.25" customHeight="1">
      <c r="C325" s="12" t="s">
        <v>13</v>
      </c>
      <c r="D325" s="12"/>
      <c r="E325" s="14" t="s">
        <v>69</v>
      </c>
      <c r="F325" s="14"/>
      <c r="G325" s="13">
        <v>7500</v>
      </c>
      <c r="H325" s="13">
        <v>0</v>
      </c>
      <c r="I325" s="13">
        <f>G325+H325</f>
        <v>7500</v>
      </c>
    </row>
    <row r="326" spans="1:9" s="111" customFormat="1" ht="12.75" customHeight="1">
      <c r="A326" s="110"/>
      <c r="B326" s="146" t="s">
        <v>294</v>
      </c>
      <c r="C326" s="146"/>
      <c r="D326" s="146"/>
      <c r="E326" s="146"/>
      <c r="F326" s="146"/>
      <c r="G326" s="85">
        <f t="shared" ref="G326:I327" si="95">G327</f>
        <v>20000</v>
      </c>
      <c r="H326" s="85">
        <f t="shared" si="95"/>
        <v>130000</v>
      </c>
      <c r="I326" s="85">
        <f t="shared" si="95"/>
        <v>150000</v>
      </c>
    </row>
    <row r="327" spans="1:9" s="111" customFormat="1" ht="12.75" customHeight="1">
      <c r="A327" s="112"/>
      <c r="B327" s="150" t="s">
        <v>41</v>
      </c>
      <c r="C327" s="150"/>
      <c r="D327" s="150"/>
      <c r="E327" s="150"/>
      <c r="F327" s="150"/>
      <c r="G327" s="113">
        <f t="shared" si="95"/>
        <v>20000</v>
      </c>
      <c r="H327" s="113">
        <f t="shared" si="95"/>
        <v>130000</v>
      </c>
      <c r="I327" s="113">
        <f t="shared" si="95"/>
        <v>150000</v>
      </c>
    </row>
    <row r="328" spans="1:9" s="111" customFormat="1">
      <c r="C328" s="149" t="s">
        <v>5</v>
      </c>
      <c r="D328" s="149"/>
      <c r="E328" s="149" t="s">
        <v>6</v>
      </c>
      <c r="F328" s="149"/>
      <c r="G328" s="115">
        <f>G329</f>
        <v>20000</v>
      </c>
      <c r="H328" s="115">
        <f>H329</f>
        <v>130000</v>
      </c>
      <c r="I328" s="115">
        <f>I329</f>
        <v>150000</v>
      </c>
    </row>
    <row r="329" spans="1:9" s="111" customFormat="1" ht="20.25" customHeight="1">
      <c r="C329" s="114" t="s">
        <v>13</v>
      </c>
      <c r="D329" s="114"/>
      <c r="E329" s="116" t="s">
        <v>69</v>
      </c>
      <c r="F329" s="116"/>
      <c r="G329" s="115">
        <v>20000</v>
      </c>
      <c r="H329" s="13">
        <v>130000</v>
      </c>
      <c r="I329" s="13">
        <f>G329+H329</f>
        <v>150000</v>
      </c>
    </row>
    <row r="330" spans="1:9" ht="12.75" customHeight="1">
      <c r="A330" s="7"/>
      <c r="B330" s="151" t="s">
        <v>71</v>
      </c>
      <c r="C330" s="151"/>
      <c r="D330" s="151"/>
      <c r="E330" s="151"/>
      <c r="F330" s="151"/>
      <c r="G330" s="8">
        <f>G331+G335</f>
        <v>3500</v>
      </c>
      <c r="H330" s="8">
        <f>H331+H335</f>
        <v>0</v>
      </c>
      <c r="I330" s="8">
        <f>I331+I335</f>
        <v>3500</v>
      </c>
    </row>
    <row r="331" spans="1:9" ht="12.75" customHeight="1">
      <c r="A331" s="9"/>
      <c r="B331" s="146" t="s">
        <v>72</v>
      </c>
      <c r="C331" s="146"/>
      <c r="D331" s="146"/>
      <c r="E331" s="146"/>
      <c r="F331" s="146"/>
      <c r="G331" s="85">
        <f t="shared" ref="G331:I333" si="96">G332</f>
        <v>3000</v>
      </c>
      <c r="H331" s="85">
        <f t="shared" si="96"/>
        <v>0</v>
      </c>
      <c r="I331" s="85">
        <f t="shared" si="96"/>
        <v>3000</v>
      </c>
    </row>
    <row r="332" spans="1:9" ht="12.75" customHeight="1">
      <c r="A332" s="10"/>
      <c r="B332" s="147" t="s">
        <v>41</v>
      </c>
      <c r="C332" s="147"/>
      <c r="D332" s="147"/>
      <c r="E332" s="147"/>
      <c r="F332" s="147"/>
      <c r="G332" s="11">
        <f t="shared" si="96"/>
        <v>3000</v>
      </c>
      <c r="H332" s="11">
        <f t="shared" si="96"/>
        <v>0</v>
      </c>
      <c r="I332" s="11">
        <f t="shared" si="96"/>
        <v>3000</v>
      </c>
    </row>
    <row r="333" spans="1:9">
      <c r="C333" s="148" t="s">
        <v>5</v>
      </c>
      <c r="D333" s="148"/>
      <c r="E333" s="148" t="s">
        <v>6</v>
      </c>
      <c r="F333" s="148"/>
      <c r="G333" s="13">
        <f t="shared" si="96"/>
        <v>3000</v>
      </c>
      <c r="H333" s="13">
        <f t="shared" si="96"/>
        <v>0</v>
      </c>
      <c r="I333" s="13">
        <f t="shared" si="96"/>
        <v>3000</v>
      </c>
    </row>
    <row r="334" spans="1:9">
      <c r="C334" s="148" t="s">
        <v>14</v>
      </c>
      <c r="D334" s="148"/>
      <c r="E334" s="148" t="s">
        <v>15</v>
      </c>
      <c r="F334" s="148"/>
      <c r="G334" s="13">
        <v>3000</v>
      </c>
      <c r="H334" s="13">
        <v>0</v>
      </c>
      <c r="I334" s="13">
        <f>G334+H334</f>
        <v>3000</v>
      </c>
    </row>
    <row r="335" spans="1:9" ht="12.75" customHeight="1">
      <c r="A335" s="9"/>
      <c r="B335" s="146" t="s">
        <v>73</v>
      </c>
      <c r="C335" s="146"/>
      <c r="D335" s="146"/>
      <c r="E335" s="146"/>
      <c r="F335" s="146"/>
      <c r="G335" s="85">
        <f t="shared" ref="G335:I337" si="97">G336</f>
        <v>500</v>
      </c>
      <c r="H335" s="85">
        <f t="shared" si="97"/>
        <v>0</v>
      </c>
      <c r="I335" s="85">
        <f t="shared" si="97"/>
        <v>500</v>
      </c>
    </row>
    <row r="336" spans="1:9" ht="12.75" customHeight="1">
      <c r="A336" s="10"/>
      <c r="B336" s="147" t="s">
        <v>41</v>
      </c>
      <c r="C336" s="147"/>
      <c r="D336" s="147"/>
      <c r="E336" s="147"/>
      <c r="F336" s="147"/>
      <c r="G336" s="11">
        <f t="shared" si="97"/>
        <v>500</v>
      </c>
      <c r="H336" s="11">
        <f t="shared" si="97"/>
        <v>0</v>
      </c>
      <c r="I336" s="11">
        <f t="shared" si="97"/>
        <v>500</v>
      </c>
    </row>
    <row r="337" spans="1:9">
      <c r="C337" s="148" t="s">
        <v>5</v>
      </c>
      <c r="D337" s="148"/>
      <c r="E337" s="148" t="s">
        <v>6</v>
      </c>
      <c r="F337" s="148"/>
      <c r="G337" s="13">
        <f t="shared" si="97"/>
        <v>500</v>
      </c>
      <c r="H337" s="13">
        <f t="shared" si="97"/>
        <v>0</v>
      </c>
      <c r="I337" s="13">
        <f t="shared" si="97"/>
        <v>500</v>
      </c>
    </row>
    <row r="338" spans="1:9">
      <c r="C338" s="148" t="s">
        <v>14</v>
      </c>
      <c r="D338" s="148"/>
      <c r="E338" s="148" t="s">
        <v>15</v>
      </c>
      <c r="F338" s="148"/>
      <c r="G338" s="13">
        <v>500</v>
      </c>
      <c r="H338" s="13">
        <v>0</v>
      </c>
      <c r="I338" s="13">
        <f>G338+H338</f>
        <v>500</v>
      </c>
    </row>
    <row r="339" spans="1:9" ht="12.75" hidden="1" customHeight="1">
      <c r="A339" s="7"/>
      <c r="B339" s="151" t="s">
        <v>74</v>
      </c>
      <c r="C339" s="151"/>
      <c r="D339" s="151"/>
      <c r="E339" s="151"/>
      <c r="F339" s="151"/>
      <c r="G339" s="8">
        <f t="shared" ref="G339:I340" si="98">G340</f>
        <v>0</v>
      </c>
      <c r="H339" s="8">
        <f t="shared" si="98"/>
        <v>0</v>
      </c>
      <c r="I339" s="8">
        <f t="shared" si="98"/>
        <v>0</v>
      </c>
    </row>
    <row r="340" spans="1:9" ht="12.75" hidden="1" customHeight="1">
      <c r="A340" s="9"/>
      <c r="B340" s="146" t="s">
        <v>75</v>
      </c>
      <c r="C340" s="146"/>
      <c r="D340" s="146"/>
      <c r="E340" s="146"/>
      <c r="F340" s="146"/>
      <c r="G340" s="85">
        <f t="shared" si="98"/>
        <v>0</v>
      </c>
      <c r="H340" s="85">
        <f t="shared" si="98"/>
        <v>0</v>
      </c>
      <c r="I340" s="85">
        <f t="shared" si="98"/>
        <v>0</v>
      </c>
    </row>
    <row r="341" spans="1:9" ht="12.75" hidden="1" customHeight="1">
      <c r="A341" s="10"/>
      <c r="B341" s="147" t="s">
        <v>41</v>
      </c>
      <c r="C341" s="147"/>
      <c r="D341" s="147"/>
      <c r="E341" s="147"/>
      <c r="F341" s="147"/>
      <c r="G341" s="11">
        <f t="shared" ref="G341:I342" si="99">G342</f>
        <v>0</v>
      </c>
      <c r="H341" s="11">
        <f t="shared" si="99"/>
        <v>0</v>
      </c>
      <c r="I341" s="11">
        <f t="shared" si="99"/>
        <v>0</v>
      </c>
    </row>
    <row r="342" spans="1:9" hidden="1">
      <c r="C342" s="148" t="s">
        <v>5</v>
      </c>
      <c r="D342" s="148"/>
      <c r="E342" s="148" t="s">
        <v>6</v>
      </c>
      <c r="F342" s="148"/>
      <c r="G342" s="13">
        <f t="shared" si="99"/>
        <v>0</v>
      </c>
      <c r="H342" s="13">
        <f t="shared" si="99"/>
        <v>0</v>
      </c>
      <c r="I342" s="13">
        <f t="shared" si="99"/>
        <v>0</v>
      </c>
    </row>
    <row r="343" spans="1:9" hidden="1">
      <c r="C343" s="148" t="s">
        <v>9</v>
      </c>
      <c r="D343" s="148"/>
      <c r="E343" s="148" t="s">
        <v>10</v>
      </c>
      <c r="F343" s="148"/>
      <c r="G343" s="13">
        <v>0</v>
      </c>
      <c r="H343" s="13">
        <v>0</v>
      </c>
      <c r="I343" s="13">
        <f>G343+H343</f>
        <v>0</v>
      </c>
    </row>
    <row r="344" spans="1:9" ht="12.75" customHeight="1">
      <c r="A344" s="7"/>
      <c r="B344" s="151" t="s">
        <v>264</v>
      </c>
      <c r="C344" s="151"/>
      <c r="D344" s="151"/>
      <c r="E344" s="151"/>
      <c r="F344" s="151"/>
      <c r="G344" s="8">
        <f t="shared" ref="G344:I344" si="100">G345+G349</f>
        <v>6500</v>
      </c>
      <c r="H344" s="8">
        <f t="shared" si="100"/>
        <v>0</v>
      </c>
      <c r="I344" s="8">
        <f t="shared" si="100"/>
        <v>6500</v>
      </c>
    </row>
    <row r="345" spans="1:9" ht="12.75" customHeight="1">
      <c r="A345" s="9"/>
      <c r="B345" s="146" t="s">
        <v>76</v>
      </c>
      <c r="C345" s="146"/>
      <c r="D345" s="146"/>
      <c r="E345" s="146"/>
      <c r="F345" s="146"/>
      <c r="G345" s="85">
        <f t="shared" ref="G345:I351" si="101">G346</f>
        <v>1000</v>
      </c>
      <c r="H345" s="85">
        <f t="shared" si="101"/>
        <v>0</v>
      </c>
      <c r="I345" s="85">
        <f t="shared" si="101"/>
        <v>1000</v>
      </c>
    </row>
    <row r="346" spans="1:9" ht="12.75" customHeight="1">
      <c r="A346" s="10"/>
      <c r="B346" s="147" t="s">
        <v>41</v>
      </c>
      <c r="C346" s="147"/>
      <c r="D346" s="147"/>
      <c r="E346" s="147"/>
      <c r="F346" s="147"/>
      <c r="G346" s="11">
        <f t="shared" si="101"/>
        <v>1000</v>
      </c>
      <c r="H346" s="11">
        <f t="shared" si="101"/>
        <v>0</v>
      </c>
      <c r="I346" s="11">
        <f t="shared" si="101"/>
        <v>1000</v>
      </c>
    </row>
    <row r="347" spans="1:9">
      <c r="C347" s="148" t="s">
        <v>5</v>
      </c>
      <c r="D347" s="148"/>
      <c r="E347" s="148" t="s">
        <v>6</v>
      </c>
      <c r="F347" s="148"/>
      <c r="G347" s="13">
        <f t="shared" si="101"/>
        <v>1000</v>
      </c>
      <c r="H347" s="13">
        <f t="shared" si="101"/>
        <v>0</v>
      </c>
      <c r="I347" s="13">
        <f t="shared" si="101"/>
        <v>1000</v>
      </c>
    </row>
    <row r="348" spans="1:9">
      <c r="C348" s="148" t="s">
        <v>14</v>
      </c>
      <c r="D348" s="148"/>
      <c r="E348" s="148" t="s">
        <v>15</v>
      </c>
      <c r="F348" s="148"/>
      <c r="G348" s="13">
        <v>1000</v>
      </c>
      <c r="H348" s="13">
        <v>0</v>
      </c>
      <c r="I348" s="13">
        <f>G348+H348</f>
        <v>1000</v>
      </c>
    </row>
    <row r="349" spans="1:9" ht="12.75" customHeight="1">
      <c r="A349" s="9"/>
      <c r="B349" s="146" t="s">
        <v>265</v>
      </c>
      <c r="C349" s="146"/>
      <c r="D349" s="146"/>
      <c r="E349" s="146"/>
      <c r="F349" s="146"/>
      <c r="G349" s="85">
        <f t="shared" si="101"/>
        <v>5500</v>
      </c>
      <c r="H349" s="85">
        <f t="shared" si="101"/>
        <v>0</v>
      </c>
      <c r="I349" s="85">
        <f t="shared" si="101"/>
        <v>5500</v>
      </c>
    </row>
    <row r="350" spans="1:9" ht="12.75" customHeight="1">
      <c r="A350" s="10"/>
      <c r="B350" s="147" t="s">
        <v>41</v>
      </c>
      <c r="C350" s="147"/>
      <c r="D350" s="147"/>
      <c r="E350" s="147"/>
      <c r="F350" s="147"/>
      <c r="G350" s="11">
        <f t="shared" si="101"/>
        <v>5500</v>
      </c>
      <c r="H350" s="11">
        <f t="shared" si="101"/>
        <v>0</v>
      </c>
      <c r="I350" s="11">
        <f t="shared" si="101"/>
        <v>5500</v>
      </c>
    </row>
    <row r="351" spans="1:9">
      <c r="C351" s="148" t="s">
        <v>5</v>
      </c>
      <c r="D351" s="148"/>
      <c r="E351" s="148" t="s">
        <v>6</v>
      </c>
      <c r="F351" s="148"/>
      <c r="G351" s="13">
        <f t="shared" si="101"/>
        <v>5500</v>
      </c>
      <c r="H351" s="13">
        <f t="shared" si="101"/>
        <v>0</v>
      </c>
      <c r="I351" s="13">
        <f t="shared" si="101"/>
        <v>5500</v>
      </c>
    </row>
    <row r="352" spans="1:9">
      <c r="C352" s="148" t="s">
        <v>14</v>
      </c>
      <c r="D352" s="148"/>
      <c r="E352" s="148" t="s">
        <v>15</v>
      </c>
      <c r="F352" s="148"/>
      <c r="G352" s="13">
        <v>5500</v>
      </c>
      <c r="H352" s="13">
        <v>0</v>
      </c>
      <c r="I352" s="13">
        <f>G352+H352</f>
        <v>5500</v>
      </c>
    </row>
    <row r="353" spans="1:9" ht="12.75" customHeight="1">
      <c r="A353" s="7"/>
      <c r="B353" s="151" t="s">
        <v>77</v>
      </c>
      <c r="C353" s="151"/>
      <c r="D353" s="151"/>
      <c r="E353" s="151"/>
      <c r="F353" s="151"/>
      <c r="G353" s="8">
        <f t="shared" ref="G353:I356" si="102">G354</f>
        <v>20000</v>
      </c>
      <c r="H353" s="8">
        <f t="shared" si="102"/>
        <v>0</v>
      </c>
      <c r="I353" s="8">
        <f t="shared" si="102"/>
        <v>20000</v>
      </c>
    </row>
    <row r="354" spans="1:9" ht="12.75" customHeight="1">
      <c r="A354" s="9"/>
      <c r="B354" s="146" t="s">
        <v>78</v>
      </c>
      <c r="C354" s="146"/>
      <c r="D354" s="146"/>
      <c r="E354" s="146"/>
      <c r="F354" s="146"/>
      <c r="G354" s="85">
        <f t="shared" si="102"/>
        <v>20000</v>
      </c>
      <c r="H354" s="85">
        <f t="shared" si="102"/>
        <v>0</v>
      </c>
      <c r="I354" s="85">
        <f t="shared" si="102"/>
        <v>20000</v>
      </c>
    </row>
    <row r="355" spans="1:9" ht="12.75" customHeight="1">
      <c r="A355" s="10"/>
      <c r="B355" s="147" t="s">
        <v>41</v>
      </c>
      <c r="C355" s="147"/>
      <c r="D355" s="147"/>
      <c r="E355" s="147"/>
      <c r="F355" s="147"/>
      <c r="G355" s="11">
        <f t="shared" si="102"/>
        <v>20000</v>
      </c>
      <c r="H355" s="11">
        <f t="shared" si="102"/>
        <v>0</v>
      </c>
      <c r="I355" s="11">
        <f t="shared" si="102"/>
        <v>20000</v>
      </c>
    </row>
    <row r="356" spans="1:9">
      <c r="C356" s="148" t="s">
        <v>16</v>
      </c>
      <c r="D356" s="148"/>
      <c r="E356" s="148" t="s">
        <v>31</v>
      </c>
      <c r="F356" s="148"/>
      <c r="G356" s="13">
        <f t="shared" si="102"/>
        <v>20000</v>
      </c>
      <c r="H356" s="13">
        <f t="shared" si="102"/>
        <v>0</v>
      </c>
      <c r="I356" s="13">
        <f t="shared" si="102"/>
        <v>20000</v>
      </c>
    </row>
    <row r="357" spans="1:9">
      <c r="C357" s="148" t="s">
        <v>18</v>
      </c>
      <c r="D357" s="148"/>
      <c r="E357" s="148" t="s">
        <v>47</v>
      </c>
      <c r="F357" s="148"/>
      <c r="G357" s="13">
        <v>20000</v>
      </c>
      <c r="H357" s="13">
        <v>0</v>
      </c>
      <c r="I357" s="13">
        <f>G357+H357</f>
        <v>20000</v>
      </c>
    </row>
    <row r="358" spans="1:9" ht="12.75" customHeight="1">
      <c r="A358" s="7"/>
      <c r="B358" s="151" t="s">
        <v>82</v>
      </c>
      <c r="C358" s="151"/>
      <c r="D358" s="151"/>
      <c r="E358" s="151"/>
      <c r="F358" s="151"/>
      <c r="G358" s="8">
        <f t="shared" ref="G358:I360" si="103">G359</f>
        <v>110000</v>
      </c>
      <c r="H358" s="8">
        <f t="shared" si="103"/>
        <v>0</v>
      </c>
      <c r="I358" s="8">
        <f t="shared" si="103"/>
        <v>110000</v>
      </c>
    </row>
    <row r="359" spans="1:9" ht="12.75" customHeight="1">
      <c r="A359" s="9"/>
      <c r="B359" s="146" t="s">
        <v>83</v>
      </c>
      <c r="C359" s="146"/>
      <c r="D359" s="146"/>
      <c r="E359" s="146"/>
      <c r="F359" s="146"/>
      <c r="G359" s="85">
        <f t="shared" si="103"/>
        <v>110000</v>
      </c>
      <c r="H359" s="85">
        <f t="shared" si="103"/>
        <v>0</v>
      </c>
      <c r="I359" s="85">
        <f t="shared" si="103"/>
        <v>110000</v>
      </c>
    </row>
    <row r="360" spans="1:9" ht="12.75" customHeight="1">
      <c r="A360" s="10"/>
      <c r="B360" s="147" t="s">
        <v>41</v>
      </c>
      <c r="C360" s="147"/>
      <c r="D360" s="147"/>
      <c r="E360" s="147"/>
      <c r="F360" s="147"/>
      <c r="G360" s="11">
        <f t="shared" si="103"/>
        <v>110000</v>
      </c>
      <c r="H360" s="11">
        <f t="shared" si="103"/>
        <v>0</v>
      </c>
      <c r="I360" s="11">
        <f t="shared" si="103"/>
        <v>110000</v>
      </c>
    </row>
    <row r="361" spans="1:9">
      <c r="C361" s="148" t="s">
        <v>5</v>
      </c>
      <c r="D361" s="148"/>
      <c r="E361" s="148" t="s">
        <v>6</v>
      </c>
      <c r="F361" s="148"/>
      <c r="G361" s="13">
        <f>G362+G363</f>
        <v>110000</v>
      </c>
      <c r="H361" s="13">
        <f>H362+H363</f>
        <v>0</v>
      </c>
      <c r="I361" s="13">
        <f>I362+I363</f>
        <v>110000</v>
      </c>
    </row>
    <row r="362" spans="1:9">
      <c r="C362" s="148" t="s">
        <v>7</v>
      </c>
      <c r="D362" s="148"/>
      <c r="E362" s="148" t="s">
        <v>8</v>
      </c>
      <c r="F362" s="148"/>
      <c r="G362" s="13">
        <v>105000</v>
      </c>
      <c r="H362" s="13">
        <v>0</v>
      </c>
      <c r="I362" s="13">
        <f t="shared" ref="I362:I363" si="104">G362+H362</f>
        <v>105000</v>
      </c>
    </row>
    <row r="363" spans="1:9">
      <c r="C363" s="148" t="s">
        <v>9</v>
      </c>
      <c r="D363" s="148"/>
      <c r="E363" s="148" t="s">
        <v>10</v>
      </c>
      <c r="F363" s="148"/>
      <c r="G363" s="13">
        <v>5000</v>
      </c>
      <c r="H363" s="13">
        <v>0</v>
      </c>
      <c r="I363" s="13">
        <f t="shared" si="104"/>
        <v>5000</v>
      </c>
    </row>
    <row r="453" spans="3:9">
      <c r="C453" s="12"/>
      <c r="D453" s="12"/>
      <c r="E453" s="12"/>
      <c r="F453" s="12"/>
      <c r="G453" s="13"/>
      <c r="H453" s="13"/>
      <c r="I453" s="13"/>
    </row>
  </sheetData>
  <autoFilter ref="A3:H421"/>
  <mergeCells count="522">
    <mergeCell ref="A1:I1"/>
    <mergeCell ref="A2:I2"/>
    <mergeCell ref="E294:F294"/>
    <mergeCell ref="E203:F203"/>
    <mergeCell ref="B31:F31"/>
    <mergeCell ref="C32:D32"/>
    <mergeCell ref="E32:F32"/>
    <mergeCell ref="B11:F11"/>
    <mergeCell ref="B12:F12"/>
    <mergeCell ref="B18:F18"/>
    <mergeCell ref="B19:F19"/>
    <mergeCell ref="C20:D20"/>
    <mergeCell ref="E20:F20"/>
    <mergeCell ref="B23:F23"/>
    <mergeCell ref="B24:F24"/>
    <mergeCell ref="C25:D25"/>
    <mergeCell ref="E25:F25"/>
    <mergeCell ref="C26:D26"/>
    <mergeCell ref="E36:F36"/>
    <mergeCell ref="C45:D45"/>
    <mergeCell ref="E45:F45"/>
    <mergeCell ref="C46:D46"/>
    <mergeCell ref="E46:F46"/>
    <mergeCell ref="C8:D8"/>
    <mergeCell ref="E8:F9"/>
    <mergeCell ref="B10:F10"/>
    <mergeCell ref="C22:D22"/>
    <mergeCell ref="E22:F22"/>
    <mergeCell ref="B30:F30"/>
    <mergeCell ref="C44:D44"/>
    <mergeCell ref="E44:F44"/>
    <mergeCell ref="B51:F51"/>
    <mergeCell ref="C52:D52"/>
    <mergeCell ref="E52:F52"/>
    <mergeCell ref="E26:F26"/>
    <mergeCell ref="B27:F27"/>
    <mergeCell ref="C28:D28"/>
    <mergeCell ref="E28:F28"/>
    <mergeCell ref="C29:D29"/>
    <mergeCell ref="E29:F29"/>
    <mergeCell ref="C47:D47"/>
    <mergeCell ref="B37:F37"/>
    <mergeCell ref="B38:F38"/>
    <mergeCell ref="C39:D39"/>
    <mergeCell ref="E39:F39"/>
    <mergeCell ref="C40:D40"/>
    <mergeCell ref="E40:F40"/>
    <mergeCell ref="C33:D33"/>
    <mergeCell ref="E33:F33"/>
    <mergeCell ref="B34:F34"/>
    <mergeCell ref="C35:D35"/>
    <mergeCell ref="E35:F35"/>
    <mergeCell ref="C36:D36"/>
    <mergeCell ref="B66:F66"/>
    <mergeCell ref="B67:F67"/>
    <mergeCell ref="C68:D68"/>
    <mergeCell ref="E68:F68"/>
    <mergeCell ref="C69:D69"/>
    <mergeCell ref="E69:F69"/>
    <mergeCell ref="B55:F55"/>
    <mergeCell ref="C56:D56"/>
    <mergeCell ref="E56:F56"/>
    <mergeCell ref="C57:D57"/>
    <mergeCell ref="E57:F57"/>
    <mergeCell ref="B58:F58"/>
    <mergeCell ref="B60:F60"/>
    <mergeCell ref="C61:D61"/>
    <mergeCell ref="E61:F61"/>
    <mergeCell ref="C62:D62"/>
    <mergeCell ref="E62:F62"/>
    <mergeCell ref="B63:F63"/>
    <mergeCell ref="C64:D64"/>
    <mergeCell ref="E64:F64"/>
    <mergeCell ref="C65:D65"/>
    <mergeCell ref="E65:F65"/>
    <mergeCell ref="B74:F74"/>
    <mergeCell ref="C75:D75"/>
    <mergeCell ref="E75:F75"/>
    <mergeCell ref="C76:D76"/>
    <mergeCell ref="E76:F76"/>
    <mergeCell ref="B77:F77"/>
    <mergeCell ref="B70:F70"/>
    <mergeCell ref="C71:D71"/>
    <mergeCell ref="E71:F71"/>
    <mergeCell ref="C72:D72"/>
    <mergeCell ref="E72:F72"/>
    <mergeCell ref="B73:F73"/>
    <mergeCell ref="B101:F101"/>
    <mergeCell ref="B102:F102"/>
    <mergeCell ref="C103:D103"/>
    <mergeCell ref="E103:F103"/>
    <mergeCell ref="C92:D92"/>
    <mergeCell ref="E92:F92"/>
    <mergeCell ref="C93:D93"/>
    <mergeCell ref="E93:F93"/>
    <mergeCell ref="B94:F94"/>
    <mergeCell ref="B95:F95"/>
    <mergeCell ref="C96:D96"/>
    <mergeCell ref="E96:F96"/>
    <mergeCell ref="C97:D97"/>
    <mergeCell ref="E97:F97"/>
    <mergeCell ref="B98:F98"/>
    <mergeCell ref="B109:F109"/>
    <mergeCell ref="B110:F110"/>
    <mergeCell ref="B111:F111"/>
    <mergeCell ref="C112:D112"/>
    <mergeCell ref="E112:F112"/>
    <mergeCell ref="C113:D113"/>
    <mergeCell ref="E113:F113"/>
    <mergeCell ref="C104:D104"/>
    <mergeCell ref="E104:F104"/>
    <mergeCell ref="B105:F105"/>
    <mergeCell ref="C106:D106"/>
    <mergeCell ref="E106:F106"/>
    <mergeCell ref="C107:D107"/>
    <mergeCell ref="E107:F107"/>
    <mergeCell ref="B118:F118"/>
    <mergeCell ref="B119:F119"/>
    <mergeCell ref="C120:D120"/>
    <mergeCell ref="E120:F120"/>
    <mergeCell ref="C121:D121"/>
    <mergeCell ref="E121:F121"/>
    <mergeCell ref="B114:F114"/>
    <mergeCell ref="B115:F115"/>
    <mergeCell ref="C116:D116"/>
    <mergeCell ref="E116:F116"/>
    <mergeCell ref="C117:D117"/>
    <mergeCell ref="E117:F117"/>
    <mergeCell ref="B128:F128"/>
    <mergeCell ref="B129:F129"/>
    <mergeCell ref="C130:D130"/>
    <mergeCell ref="E130:F130"/>
    <mergeCell ref="C131:D131"/>
    <mergeCell ref="E131:F131"/>
    <mergeCell ref="B123:F123"/>
    <mergeCell ref="B124:F124"/>
    <mergeCell ref="B125:F125"/>
    <mergeCell ref="C126:D126"/>
    <mergeCell ref="E126:F126"/>
    <mergeCell ref="C127:D127"/>
    <mergeCell ref="E127:F127"/>
    <mergeCell ref="C138:D138"/>
    <mergeCell ref="E138:F138"/>
    <mergeCell ref="C139:D139"/>
    <mergeCell ref="E139:F139"/>
    <mergeCell ref="B132:F132"/>
    <mergeCell ref="B133:F133"/>
    <mergeCell ref="C134:D134"/>
    <mergeCell ref="E134:F134"/>
    <mergeCell ref="C135:D135"/>
    <mergeCell ref="E135:F135"/>
    <mergeCell ref="C158:D158"/>
    <mergeCell ref="E158:F158"/>
    <mergeCell ref="B159:F159"/>
    <mergeCell ref="B160:F160"/>
    <mergeCell ref="C161:D161"/>
    <mergeCell ref="E161:F161"/>
    <mergeCell ref="B153:F153"/>
    <mergeCell ref="B154:F154"/>
    <mergeCell ref="B155:F155"/>
    <mergeCell ref="C156:D156"/>
    <mergeCell ref="E156:F156"/>
    <mergeCell ref="C157:D157"/>
    <mergeCell ref="E157:F157"/>
    <mergeCell ref="C166:D166"/>
    <mergeCell ref="E166:F166"/>
    <mergeCell ref="B167:F167"/>
    <mergeCell ref="B168:F168"/>
    <mergeCell ref="C169:D169"/>
    <mergeCell ref="E169:F169"/>
    <mergeCell ref="C162:D162"/>
    <mergeCell ref="E162:F162"/>
    <mergeCell ref="B163:F163"/>
    <mergeCell ref="B164:F164"/>
    <mergeCell ref="C165:D165"/>
    <mergeCell ref="E165:F165"/>
    <mergeCell ref="C170:D170"/>
    <mergeCell ref="E170:F170"/>
    <mergeCell ref="B171:F171"/>
    <mergeCell ref="B172:F172"/>
    <mergeCell ref="C173:D173"/>
    <mergeCell ref="E173:F173"/>
    <mergeCell ref="B175:F175"/>
    <mergeCell ref="B176:F176"/>
    <mergeCell ref="C177:D177"/>
    <mergeCell ref="E177:F177"/>
    <mergeCell ref="C184:D184"/>
    <mergeCell ref="E184:F184"/>
    <mergeCell ref="B185:F185"/>
    <mergeCell ref="C186:D186"/>
    <mergeCell ref="E186:F186"/>
    <mergeCell ref="C187:D187"/>
    <mergeCell ref="E187:F187"/>
    <mergeCell ref="C174:D174"/>
    <mergeCell ref="E174:F174"/>
    <mergeCell ref="B180:F180"/>
    <mergeCell ref="B181:F181"/>
    <mergeCell ref="B182:F182"/>
    <mergeCell ref="C183:D183"/>
    <mergeCell ref="E183:F183"/>
    <mergeCell ref="C178:D178"/>
    <mergeCell ref="E178:F178"/>
    <mergeCell ref="C199:D199"/>
    <mergeCell ref="E199:F199"/>
    <mergeCell ref="B200:F200"/>
    <mergeCell ref="B201:F201"/>
    <mergeCell ref="C202:D202"/>
    <mergeCell ref="E202:F202"/>
    <mergeCell ref="C203:D203"/>
    <mergeCell ref="B188:F188"/>
    <mergeCell ref="B189:F189"/>
    <mergeCell ref="C190:D190"/>
    <mergeCell ref="E190:F190"/>
    <mergeCell ref="C191:D191"/>
    <mergeCell ref="E191:F191"/>
    <mergeCell ref="B192:F192"/>
    <mergeCell ref="B193:F193"/>
    <mergeCell ref="C194:D194"/>
    <mergeCell ref="E194:F194"/>
    <mergeCell ref="C195:D195"/>
    <mergeCell ref="E195:F195"/>
    <mergeCell ref="B196:F196"/>
    <mergeCell ref="B197:F197"/>
    <mergeCell ref="C198:D198"/>
    <mergeCell ref="E198:F198"/>
    <mergeCell ref="B239:F239"/>
    <mergeCell ref="B240:F240"/>
    <mergeCell ref="C241:D241"/>
    <mergeCell ref="E241:F241"/>
    <mergeCell ref="C242:D242"/>
    <mergeCell ref="E242:F242"/>
    <mergeCell ref="B229:F229"/>
    <mergeCell ref="B230:F230"/>
    <mergeCell ref="C231:D231"/>
    <mergeCell ref="E231:F231"/>
    <mergeCell ref="C232:D232"/>
    <mergeCell ref="E232:F232"/>
    <mergeCell ref="C247:D247"/>
    <mergeCell ref="E247:F247"/>
    <mergeCell ref="B248:F248"/>
    <mergeCell ref="C249:D249"/>
    <mergeCell ref="E249:F249"/>
    <mergeCell ref="C250:D250"/>
    <mergeCell ref="E250:F250"/>
    <mergeCell ref="C243:D243"/>
    <mergeCell ref="E243:F243"/>
    <mergeCell ref="C244:D244"/>
    <mergeCell ref="E244:F244"/>
    <mergeCell ref="B245:F245"/>
    <mergeCell ref="C246:D246"/>
    <mergeCell ref="E246:F246"/>
    <mergeCell ref="C255:D255"/>
    <mergeCell ref="E255:F255"/>
    <mergeCell ref="B256:F256"/>
    <mergeCell ref="B257:F257"/>
    <mergeCell ref="C258:D258"/>
    <mergeCell ref="E258:F258"/>
    <mergeCell ref="B251:F251"/>
    <mergeCell ref="C252:D252"/>
    <mergeCell ref="E252:F252"/>
    <mergeCell ref="C253:D253"/>
    <mergeCell ref="E253:F253"/>
    <mergeCell ref="C254:D254"/>
    <mergeCell ref="E254:F254"/>
    <mergeCell ref="C263:D263"/>
    <mergeCell ref="E263:F263"/>
    <mergeCell ref="B264:F264"/>
    <mergeCell ref="B265:F265"/>
    <mergeCell ref="C266:D266"/>
    <mergeCell ref="E266:F266"/>
    <mergeCell ref="C259:D259"/>
    <mergeCell ref="E259:F259"/>
    <mergeCell ref="B260:F260"/>
    <mergeCell ref="B261:F261"/>
    <mergeCell ref="C262:D262"/>
    <mergeCell ref="E262:F262"/>
    <mergeCell ref="B271:F271"/>
    <mergeCell ref="C272:D272"/>
    <mergeCell ref="E272:F272"/>
    <mergeCell ref="C273:D273"/>
    <mergeCell ref="E273:F273"/>
    <mergeCell ref="B274:F274"/>
    <mergeCell ref="C267:D267"/>
    <mergeCell ref="E267:F267"/>
    <mergeCell ref="B268:F268"/>
    <mergeCell ref="C269:D269"/>
    <mergeCell ref="E269:F269"/>
    <mergeCell ref="C270:D270"/>
    <mergeCell ref="E270:F270"/>
    <mergeCell ref="C279:D279"/>
    <mergeCell ref="E279:F279"/>
    <mergeCell ref="C280:D280"/>
    <mergeCell ref="E280:F280"/>
    <mergeCell ref="B281:F281"/>
    <mergeCell ref="B282:F282"/>
    <mergeCell ref="B275:F275"/>
    <mergeCell ref="C276:D276"/>
    <mergeCell ref="E276:F276"/>
    <mergeCell ref="C277:D277"/>
    <mergeCell ref="E277:F277"/>
    <mergeCell ref="B278:F278"/>
    <mergeCell ref="C287:D287"/>
    <mergeCell ref="E287:F287"/>
    <mergeCell ref="B296:F296"/>
    <mergeCell ref="C283:D283"/>
    <mergeCell ref="E283:F283"/>
    <mergeCell ref="C284:D284"/>
    <mergeCell ref="E284:F284"/>
    <mergeCell ref="B285:F285"/>
    <mergeCell ref="C286:D286"/>
    <mergeCell ref="E286:F286"/>
    <mergeCell ref="B288:F288"/>
    <mergeCell ref="B289:F289"/>
    <mergeCell ref="C290:D290"/>
    <mergeCell ref="E290:F290"/>
    <mergeCell ref="C291:D291"/>
    <mergeCell ref="E291:F291"/>
    <mergeCell ref="B292:F292"/>
    <mergeCell ref="C293:D293"/>
    <mergeCell ref="E293:F293"/>
    <mergeCell ref="C294:D294"/>
    <mergeCell ref="C300:D300"/>
    <mergeCell ref="E300:F300"/>
    <mergeCell ref="B301:F301"/>
    <mergeCell ref="C302:D302"/>
    <mergeCell ref="E302:F302"/>
    <mergeCell ref="C303:D303"/>
    <mergeCell ref="E303:F303"/>
    <mergeCell ref="B297:F297"/>
    <mergeCell ref="B298:F298"/>
    <mergeCell ref="C299:D299"/>
    <mergeCell ref="E299:F299"/>
    <mergeCell ref="B308:F308"/>
    <mergeCell ref="C309:D309"/>
    <mergeCell ref="E309:F309"/>
    <mergeCell ref="C310:D310"/>
    <mergeCell ref="E310:F310"/>
    <mergeCell ref="B312:F312"/>
    <mergeCell ref="B304:F304"/>
    <mergeCell ref="B305:F305"/>
    <mergeCell ref="C306:D306"/>
    <mergeCell ref="E306:F306"/>
    <mergeCell ref="C307:D307"/>
    <mergeCell ref="E307:F307"/>
    <mergeCell ref="B317:F317"/>
    <mergeCell ref="B318:F318"/>
    <mergeCell ref="B319:F319"/>
    <mergeCell ref="C320:D320"/>
    <mergeCell ref="E320:F320"/>
    <mergeCell ref="C321:D321"/>
    <mergeCell ref="E321:F321"/>
    <mergeCell ref="B313:F313"/>
    <mergeCell ref="B314:F314"/>
    <mergeCell ref="C315:D315"/>
    <mergeCell ref="E315:F315"/>
    <mergeCell ref="C316:D316"/>
    <mergeCell ref="E316:F316"/>
    <mergeCell ref="B332:F332"/>
    <mergeCell ref="C333:D333"/>
    <mergeCell ref="E333:F333"/>
    <mergeCell ref="C334:D334"/>
    <mergeCell ref="E334:F334"/>
    <mergeCell ref="B335:F335"/>
    <mergeCell ref="B322:F322"/>
    <mergeCell ref="B323:F323"/>
    <mergeCell ref="C324:D324"/>
    <mergeCell ref="E324:F324"/>
    <mergeCell ref="B330:F330"/>
    <mergeCell ref="B331:F331"/>
    <mergeCell ref="B326:F326"/>
    <mergeCell ref="B327:F327"/>
    <mergeCell ref="C328:D328"/>
    <mergeCell ref="E328:F328"/>
    <mergeCell ref="B339:F339"/>
    <mergeCell ref="B340:F340"/>
    <mergeCell ref="B341:F341"/>
    <mergeCell ref="C342:D342"/>
    <mergeCell ref="E342:F342"/>
    <mergeCell ref="C343:D343"/>
    <mergeCell ref="E343:F343"/>
    <mergeCell ref="B336:F336"/>
    <mergeCell ref="C337:D337"/>
    <mergeCell ref="E337:F337"/>
    <mergeCell ref="C338:D338"/>
    <mergeCell ref="E338:F338"/>
    <mergeCell ref="C348:D348"/>
    <mergeCell ref="E348:F348"/>
    <mergeCell ref="B353:F353"/>
    <mergeCell ref="B354:F354"/>
    <mergeCell ref="B355:F355"/>
    <mergeCell ref="C356:D356"/>
    <mergeCell ref="E356:F356"/>
    <mergeCell ref="B344:F344"/>
    <mergeCell ref="B345:F345"/>
    <mergeCell ref="B346:F346"/>
    <mergeCell ref="C347:D347"/>
    <mergeCell ref="E347:F347"/>
    <mergeCell ref="B349:F349"/>
    <mergeCell ref="B350:F350"/>
    <mergeCell ref="C351:D351"/>
    <mergeCell ref="E351:F351"/>
    <mergeCell ref="C352:D352"/>
    <mergeCell ref="E352:F352"/>
    <mergeCell ref="C362:D362"/>
    <mergeCell ref="E362:F362"/>
    <mergeCell ref="C363:D363"/>
    <mergeCell ref="E363:F363"/>
    <mergeCell ref="C357:D357"/>
    <mergeCell ref="E357:F357"/>
    <mergeCell ref="B358:F358"/>
    <mergeCell ref="B359:F359"/>
    <mergeCell ref="B360:F360"/>
    <mergeCell ref="C361:D361"/>
    <mergeCell ref="E361:F361"/>
    <mergeCell ref="C82:D82"/>
    <mergeCell ref="E82:F82"/>
    <mergeCell ref="C83:D83"/>
    <mergeCell ref="E83:F83"/>
    <mergeCell ref="B84:F84"/>
    <mergeCell ref="C85:D85"/>
    <mergeCell ref="E85:F85"/>
    <mergeCell ref="C78:D78"/>
    <mergeCell ref="E78:F78"/>
    <mergeCell ref="C79:D79"/>
    <mergeCell ref="E79:F79"/>
    <mergeCell ref="B80:F80"/>
    <mergeCell ref="B81:F81"/>
    <mergeCell ref="B87:F87"/>
    <mergeCell ref="B88:F88"/>
    <mergeCell ref="C89:D89"/>
    <mergeCell ref="E89:F89"/>
    <mergeCell ref="C90:D90"/>
    <mergeCell ref="E90:F90"/>
    <mergeCell ref="B91:F91"/>
    <mergeCell ref="C86:D86"/>
    <mergeCell ref="E86:F86"/>
    <mergeCell ref="B148:F148"/>
    <mergeCell ref="B149:F149"/>
    <mergeCell ref="C150:D150"/>
    <mergeCell ref="E150:F150"/>
    <mergeCell ref="C151:D151"/>
    <mergeCell ref="E151:F151"/>
    <mergeCell ref="C99:D99"/>
    <mergeCell ref="E99:F99"/>
    <mergeCell ref="C100:D100"/>
    <mergeCell ref="E100:F100"/>
    <mergeCell ref="B144:F144"/>
    <mergeCell ref="B145:F145"/>
    <mergeCell ref="C146:D146"/>
    <mergeCell ref="E146:F146"/>
    <mergeCell ref="C147:D147"/>
    <mergeCell ref="E147:F147"/>
    <mergeCell ref="B140:F140"/>
    <mergeCell ref="B141:F141"/>
    <mergeCell ref="C142:D142"/>
    <mergeCell ref="E142:F142"/>
    <mergeCell ref="C143:D143"/>
    <mergeCell ref="E143:F143"/>
    <mergeCell ref="B136:F136"/>
    <mergeCell ref="B137:F137"/>
    <mergeCell ref="B13:F13"/>
    <mergeCell ref="B14:F14"/>
    <mergeCell ref="C15:D15"/>
    <mergeCell ref="E15:F15"/>
    <mergeCell ref="C16:D16"/>
    <mergeCell ref="E16:F16"/>
    <mergeCell ref="C17:D17"/>
    <mergeCell ref="E17:F17"/>
    <mergeCell ref="B59:F59"/>
    <mergeCell ref="C21:D21"/>
    <mergeCell ref="E21:F21"/>
    <mergeCell ref="C53:D53"/>
    <mergeCell ref="E53:F53"/>
    <mergeCell ref="C54:D54"/>
    <mergeCell ref="E54:F54"/>
    <mergeCell ref="B48:F48"/>
    <mergeCell ref="C49:D49"/>
    <mergeCell ref="E49:F49"/>
    <mergeCell ref="C50:D50"/>
    <mergeCell ref="E50:F50"/>
    <mergeCell ref="B41:F41"/>
    <mergeCell ref="B42:F42"/>
    <mergeCell ref="C43:D43"/>
    <mergeCell ref="E43:F43"/>
    <mergeCell ref="C237:D237"/>
    <mergeCell ref="E237:F237"/>
    <mergeCell ref="B236:F236"/>
    <mergeCell ref="C238:D238"/>
    <mergeCell ref="E238:F238"/>
    <mergeCell ref="B213:F213"/>
    <mergeCell ref="B214:F214"/>
    <mergeCell ref="C215:D215"/>
    <mergeCell ref="E215:F215"/>
    <mergeCell ref="B234:F234"/>
    <mergeCell ref="B225:F225"/>
    <mergeCell ref="B226:F226"/>
    <mergeCell ref="C227:D227"/>
    <mergeCell ref="E227:F227"/>
    <mergeCell ref="C228:D228"/>
    <mergeCell ref="E228:F228"/>
    <mergeCell ref="B221:F221"/>
    <mergeCell ref="B222:F222"/>
    <mergeCell ref="C223:D223"/>
    <mergeCell ref="E223:F223"/>
    <mergeCell ref="C224:D224"/>
    <mergeCell ref="E224:F224"/>
    <mergeCell ref="B217:F217"/>
    <mergeCell ref="B218:F218"/>
    <mergeCell ref="B204:F204"/>
    <mergeCell ref="B205:F205"/>
    <mergeCell ref="C206:D206"/>
    <mergeCell ref="E206:F206"/>
    <mergeCell ref="C207:D207"/>
    <mergeCell ref="E207:F207"/>
    <mergeCell ref="C216:D216"/>
    <mergeCell ref="E216:F216"/>
    <mergeCell ref="B235:F235"/>
    <mergeCell ref="B212:F212"/>
    <mergeCell ref="C219:D219"/>
    <mergeCell ref="E219:F219"/>
    <mergeCell ref="C220:D220"/>
    <mergeCell ref="E220:F220"/>
  </mergeCells>
  <pageMargins left="0.7" right="0.7" top="0.75" bottom="0.75" header="0.3" footer="0.3"/>
  <pageSetup paperSize="9" scale="97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4"/>
  <sheetViews>
    <sheetView workbookViewId="0">
      <selection activeCell="I4" sqref="I4"/>
    </sheetView>
  </sheetViews>
  <sheetFormatPr defaultRowHeight="14.25"/>
  <cols>
    <col min="1" max="1" width="6.5" bestFit="1" customWidth="1"/>
    <col min="2" max="2" width="7.375" bestFit="1" customWidth="1"/>
    <col min="3" max="3" width="39.125" customWidth="1"/>
    <col min="4" max="6" width="22.125" customWidth="1"/>
  </cols>
  <sheetData>
    <row r="1" spans="1:9" ht="42" customHeight="1">
      <c r="A1" s="123" t="s">
        <v>309</v>
      </c>
      <c r="B1" s="123"/>
      <c r="C1" s="123"/>
      <c r="D1" s="123"/>
      <c r="E1" s="123"/>
      <c r="F1" s="123"/>
    </row>
    <row r="2" spans="1:9" ht="18" customHeight="1">
      <c r="A2" s="16"/>
      <c r="B2" s="16"/>
      <c r="C2" s="16"/>
      <c r="D2" s="16"/>
      <c r="E2" s="16"/>
      <c r="F2" s="16"/>
    </row>
    <row r="3" spans="1:9" ht="15.75" customHeight="1">
      <c r="A3" s="123" t="s">
        <v>85</v>
      </c>
      <c r="B3" s="123"/>
      <c r="C3" s="123"/>
      <c r="D3" s="123"/>
      <c r="E3" s="123"/>
      <c r="F3" s="123"/>
    </row>
    <row r="4" spans="1:9" ht="18">
      <c r="A4" s="16"/>
      <c r="B4" s="16"/>
      <c r="C4" s="16"/>
      <c r="D4" s="16"/>
      <c r="E4" s="17"/>
      <c r="F4" s="17"/>
      <c r="I4" t="s">
        <v>319</v>
      </c>
    </row>
    <row r="5" spans="1:9" ht="18" customHeight="1">
      <c r="A5" s="123" t="s">
        <v>275</v>
      </c>
      <c r="B5" s="123"/>
      <c r="C5" s="123"/>
      <c r="D5" s="123"/>
      <c r="E5" s="123"/>
      <c r="F5" s="123"/>
    </row>
    <row r="6" spans="1:9" ht="18">
      <c r="A6" s="16"/>
      <c r="B6" s="16"/>
      <c r="C6" s="16"/>
      <c r="D6" s="16"/>
      <c r="E6" s="17"/>
      <c r="F6" s="17"/>
    </row>
    <row r="7" spans="1:9">
      <c r="A7" s="52" t="s">
        <v>105</v>
      </c>
      <c r="B7" s="53" t="s">
        <v>106</v>
      </c>
      <c r="C7" s="53" t="s">
        <v>276</v>
      </c>
      <c r="D7" s="52" t="s">
        <v>288</v>
      </c>
      <c r="E7" s="52" t="s">
        <v>304</v>
      </c>
      <c r="F7" s="52" t="s">
        <v>308</v>
      </c>
    </row>
    <row r="8" spans="1:9">
      <c r="A8" s="54"/>
      <c r="B8" s="55"/>
      <c r="C8" s="56" t="s">
        <v>277</v>
      </c>
      <c r="D8" s="87">
        <f t="shared" ref="D8:F9" si="0">D9</f>
        <v>0</v>
      </c>
      <c r="E8" s="87">
        <f t="shared" si="0"/>
        <v>0</v>
      </c>
      <c r="F8" s="87">
        <f t="shared" si="0"/>
        <v>0</v>
      </c>
    </row>
    <row r="9" spans="1:9" ht="25.5">
      <c r="A9" s="58">
        <v>8</v>
      </c>
      <c r="B9" s="58"/>
      <c r="C9" s="58" t="s">
        <v>278</v>
      </c>
      <c r="D9" s="88">
        <f t="shared" si="0"/>
        <v>0</v>
      </c>
      <c r="E9" s="88">
        <f t="shared" si="0"/>
        <v>0</v>
      </c>
      <c r="F9" s="88">
        <f t="shared" si="0"/>
        <v>0</v>
      </c>
    </row>
    <row r="10" spans="1:9" ht="22.5" customHeight="1">
      <c r="A10" s="58"/>
      <c r="B10" s="60">
        <v>84</v>
      </c>
      <c r="C10" s="60" t="s">
        <v>279</v>
      </c>
      <c r="D10" s="89"/>
      <c r="E10" s="89"/>
      <c r="F10" s="89"/>
    </row>
    <row r="11" spans="1:9">
      <c r="A11" s="58"/>
      <c r="B11" s="60"/>
      <c r="C11" s="90"/>
      <c r="D11" s="89"/>
      <c r="E11" s="89"/>
      <c r="F11" s="89"/>
    </row>
    <row r="12" spans="1:9" s="92" customFormat="1" ht="15">
      <c r="A12" s="58"/>
      <c r="B12" s="58"/>
      <c r="C12" s="56" t="s">
        <v>280</v>
      </c>
      <c r="D12" s="91">
        <f t="shared" ref="D12:F13" si="1">D13</f>
        <v>0</v>
      </c>
      <c r="E12" s="91">
        <f t="shared" si="1"/>
        <v>0</v>
      </c>
      <c r="F12" s="91">
        <f t="shared" si="1"/>
        <v>0</v>
      </c>
    </row>
    <row r="13" spans="1:9" s="92" customFormat="1" ht="25.5">
      <c r="A13" s="63">
        <v>5</v>
      </c>
      <c r="B13" s="63"/>
      <c r="C13" s="64" t="s">
        <v>281</v>
      </c>
      <c r="D13" s="91">
        <f t="shared" si="1"/>
        <v>0</v>
      </c>
      <c r="E13" s="91">
        <f t="shared" si="1"/>
        <v>0</v>
      </c>
      <c r="F13" s="91">
        <f t="shared" si="1"/>
        <v>0</v>
      </c>
    </row>
    <row r="14" spans="1:9" ht="25.5">
      <c r="A14" s="60"/>
      <c r="B14" s="60">
        <v>54</v>
      </c>
      <c r="C14" s="65" t="s">
        <v>282</v>
      </c>
      <c r="D14" s="89"/>
      <c r="E14" s="89"/>
      <c r="F14" s="93"/>
    </row>
  </sheetData>
  <mergeCells count="3">
    <mergeCell ref="A1:F1"/>
    <mergeCell ref="A3:F3"/>
    <mergeCell ref="A5:F5"/>
  </mergeCells>
  <pageMargins left="0.7" right="0.7" top="0.75" bottom="0.75" header="0.3" footer="0.3"/>
  <pageSetup paperSize="9" scale="7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15"/>
  <sheetViews>
    <sheetView workbookViewId="0">
      <selection activeCell="B7" sqref="B7:D7"/>
    </sheetView>
  </sheetViews>
  <sheetFormatPr defaultRowHeight="14.25"/>
  <cols>
    <col min="1" max="4" width="22.125" customWidth="1"/>
  </cols>
  <sheetData>
    <row r="1" spans="1:4" ht="42" customHeight="1">
      <c r="A1" s="123" t="s">
        <v>318</v>
      </c>
      <c r="B1" s="123"/>
      <c r="C1" s="123"/>
      <c r="D1" s="123"/>
    </row>
    <row r="2" spans="1:4" ht="18" customHeight="1">
      <c r="A2" s="16"/>
      <c r="B2" s="16"/>
      <c r="C2" s="16"/>
      <c r="D2" s="16"/>
    </row>
    <row r="3" spans="1:4" ht="15.75" customHeight="1">
      <c r="A3" s="123" t="s">
        <v>85</v>
      </c>
      <c r="B3" s="123"/>
      <c r="C3" s="123"/>
      <c r="D3" s="123"/>
    </row>
    <row r="4" spans="1:4" ht="18">
      <c r="A4" s="16"/>
      <c r="B4" s="16"/>
      <c r="C4" s="17"/>
      <c r="D4" s="17"/>
    </row>
    <row r="5" spans="1:4" ht="18" customHeight="1">
      <c r="A5" s="123" t="s">
        <v>283</v>
      </c>
      <c r="B5" s="123"/>
      <c r="C5" s="123"/>
      <c r="D5" s="123"/>
    </row>
    <row r="6" spans="1:4" ht="18">
      <c r="A6" s="16"/>
      <c r="B6" s="16"/>
      <c r="C6" s="17"/>
      <c r="D6" s="17"/>
    </row>
    <row r="7" spans="1:4">
      <c r="A7" s="52" t="s">
        <v>19</v>
      </c>
      <c r="B7" s="52" t="s">
        <v>288</v>
      </c>
      <c r="C7" s="52" t="s">
        <v>304</v>
      </c>
      <c r="D7" s="52" t="s">
        <v>308</v>
      </c>
    </row>
    <row r="8" spans="1:4">
      <c r="A8" s="70" t="s">
        <v>277</v>
      </c>
      <c r="B8" s="94"/>
      <c r="C8" s="94"/>
      <c r="D8" s="94"/>
    </row>
    <row r="9" spans="1:4" ht="25.5">
      <c r="A9" s="58" t="s">
        <v>284</v>
      </c>
      <c r="B9" s="95"/>
      <c r="C9" s="95"/>
      <c r="D9" s="95"/>
    </row>
    <row r="10" spans="1:4" ht="25.5">
      <c r="A10" s="96" t="s">
        <v>285</v>
      </c>
      <c r="B10" s="95"/>
      <c r="C10" s="95"/>
      <c r="D10" s="95"/>
    </row>
    <row r="11" spans="1:4">
      <c r="A11" s="96" t="s">
        <v>286</v>
      </c>
      <c r="B11" s="95"/>
      <c r="C11" s="95"/>
      <c r="D11" s="95"/>
    </row>
    <row r="12" spans="1:4">
      <c r="A12" s="96"/>
      <c r="B12" s="95"/>
      <c r="C12" s="95"/>
      <c r="D12" s="95"/>
    </row>
    <row r="13" spans="1:4" s="92" customFormat="1" ht="15">
      <c r="A13" s="70" t="s">
        <v>280</v>
      </c>
      <c r="B13" s="97"/>
      <c r="C13" s="97"/>
      <c r="D13" s="97"/>
    </row>
    <row r="14" spans="1:4" s="92" customFormat="1" ht="15">
      <c r="A14" s="58" t="s">
        <v>122</v>
      </c>
      <c r="B14" s="97"/>
      <c r="C14" s="97"/>
      <c r="D14" s="97"/>
    </row>
    <row r="15" spans="1:4">
      <c r="A15" s="71" t="s">
        <v>287</v>
      </c>
      <c r="B15" s="95"/>
      <c r="C15" s="95"/>
      <c r="D15" s="98"/>
    </row>
  </sheetData>
  <mergeCells count="3">
    <mergeCell ref="A1:D1"/>
    <mergeCell ref="A3:D3"/>
    <mergeCell ref="A5:D5"/>
  </mergeCells>
  <pageMargins left="0.7" right="0.7" top="0.75" bottom="0.75" header="0.3" footer="0.3"/>
  <pageSetup paperSize="9" scale="9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7</vt:i4>
      </vt:variant>
    </vt:vector>
  </HeadingPairs>
  <TitlesOfParts>
    <vt:vector size="7" baseType="lpstr">
      <vt:lpstr>SAŽETAK (2)</vt:lpstr>
      <vt:lpstr> Račun prihoda i rashoda</vt:lpstr>
      <vt:lpstr>Prihodi i rashodi po izvorima</vt:lpstr>
      <vt:lpstr>Rashodi prema funkcijskoj kl</vt:lpstr>
      <vt:lpstr>POSEBNI DIO</vt:lpstr>
      <vt:lpstr>Račun financiranja</vt:lpstr>
      <vt:lpstr>Račun financiranja po izvorima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Ante Stanic</dc:creator>
  <cp:lastModifiedBy>trist</cp:lastModifiedBy>
  <cp:lastPrinted>2026-03-30T07:35:57Z</cp:lastPrinted>
  <dcterms:created xsi:type="dcterms:W3CDTF">2024-09-04T08:28:41Z</dcterms:created>
  <dcterms:modified xsi:type="dcterms:W3CDTF">2026-03-30T08:52:30Z</dcterms:modified>
</cp:coreProperties>
</file>